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ann\Downloads\"/>
    </mc:Choice>
  </mc:AlternateContent>
  <xr:revisionPtr revIDLastSave="0" documentId="8_{8C0809D8-4DB3-48DC-87A9-33AA25363929}" xr6:coauthVersionLast="47" xr6:coauthVersionMax="47" xr10:uidLastSave="{00000000-0000-0000-0000-000000000000}"/>
  <bookViews>
    <workbookView xWindow="-108" yWindow="-108" windowWidth="23256" windowHeight="12456" xr2:uid="{3CB5DC36-30FD-CD44-AC3D-CF14333F3F60}"/>
  </bookViews>
  <sheets>
    <sheet name="All Province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3" i="6" l="1"/>
  <c r="K63" i="6" s="1"/>
  <c r="M81" i="6"/>
  <c r="N81" i="6" s="1"/>
  <c r="J81" i="6"/>
  <c r="K81" i="6" s="1"/>
  <c r="N80" i="6"/>
  <c r="L80" i="6"/>
  <c r="J80" i="6"/>
  <c r="K80" i="6" s="1"/>
  <c r="M79" i="6"/>
  <c r="N79" i="6" s="1"/>
  <c r="J79" i="6"/>
  <c r="K79" i="6" s="1"/>
  <c r="M78" i="6"/>
  <c r="N78" i="6" s="1"/>
  <c r="J78" i="6"/>
  <c r="K78" i="6" s="1"/>
  <c r="M77" i="6"/>
  <c r="N77" i="6" s="1"/>
  <c r="J77" i="6"/>
  <c r="K77" i="6" s="1"/>
  <c r="M76" i="6"/>
  <c r="N76" i="6" s="1"/>
  <c r="J76" i="6"/>
  <c r="K76" i="6" s="1"/>
  <c r="M75" i="6"/>
  <c r="N75" i="6" s="1"/>
  <c r="J75" i="6"/>
  <c r="K75" i="6" s="1"/>
  <c r="M74" i="6"/>
  <c r="N74" i="6" s="1"/>
  <c r="J74" i="6"/>
  <c r="K74" i="6" s="1"/>
  <c r="M73" i="6"/>
  <c r="N73" i="6" s="1"/>
  <c r="J73" i="6"/>
  <c r="K73" i="6" s="1"/>
  <c r="M72" i="6"/>
  <c r="N72" i="6" s="1"/>
  <c r="J72" i="6"/>
  <c r="K72" i="6" s="1"/>
  <c r="M71" i="6"/>
  <c r="N71" i="6" s="1"/>
  <c r="J71" i="6"/>
  <c r="K71" i="6" s="1"/>
  <c r="M70" i="6"/>
  <c r="N70" i="6" s="1"/>
  <c r="J70" i="6"/>
  <c r="K70" i="6" s="1"/>
  <c r="M69" i="6"/>
  <c r="N69" i="6" s="1"/>
  <c r="J69" i="6"/>
  <c r="K69" i="6" s="1"/>
  <c r="M68" i="6"/>
  <c r="N68" i="6" s="1"/>
  <c r="J68" i="6"/>
  <c r="K68" i="6" s="1"/>
  <c r="M67" i="6"/>
  <c r="N67" i="6" s="1"/>
  <c r="J67" i="6"/>
  <c r="K67" i="6" s="1"/>
  <c r="M66" i="6"/>
  <c r="N66" i="6" s="1"/>
  <c r="J66" i="6"/>
  <c r="K66" i="6" s="1"/>
  <c r="M65" i="6"/>
  <c r="N65" i="6" s="1"/>
  <c r="J65" i="6"/>
  <c r="K65" i="6" s="1"/>
  <c r="M64" i="6"/>
  <c r="N64" i="6" s="1"/>
  <c r="J64" i="6"/>
  <c r="K64" i="6" s="1"/>
  <c r="M63" i="6"/>
  <c r="N63" i="6" s="1"/>
  <c r="M62" i="6"/>
  <c r="N62" i="6" s="1"/>
  <c r="J62" i="6"/>
  <c r="K62" i="6" s="1"/>
  <c r="M61" i="6"/>
  <c r="N61" i="6" s="1"/>
  <c r="J61" i="6"/>
  <c r="K61" i="6" s="1"/>
  <c r="M60" i="6"/>
  <c r="N60" i="6" s="1"/>
  <c r="J60" i="6"/>
  <c r="K60" i="6" s="1"/>
  <c r="M59" i="6"/>
  <c r="N59" i="6" s="1"/>
  <c r="J59" i="6"/>
  <c r="K59" i="6" s="1"/>
  <c r="M58" i="6"/>
  <c r="N58" i="6" s="1"/>
  <c r="J58" i="6"/>
  <c r="K58" i="6" s="1"/>
  <c r="M57" i="6"/>
  <c r="N57" i="6" s="1"/>
  <c r="J57" i="6"/>
  <c r="K57" i="6" s="1"/>
  <c r="M56" i="6"/>
  <c r="N56" i="6" s="1"/>
  <c r="J56" i="6"/>
  <c r="K56" i="6" s="1"/>
  <c r="M55" i="6"/>
  <c r="N55" i="6" s="1"/>
  <c r="J55" i="6"/>
  <c r="K55" i="6" s="1"/>
  <c r="M54" i="6"/>
  <c r="N54" i="6" s="1"/>
  <c r="J54" i="6"/>
  <c r="K54" i="6" s="1"/>
  <c r="M53" i="6"/>
  <c r="N53" i="6" s="1"/>
  <c r="J53" i="6"/>
  <c r="K53" i="6" s="1"/>
  <c r="M52" i="6"/>
  <c r="N52" i="6" s="1"/>
  <c r="J52" i="6"/>
  <c r="K52" i="6" s="1"/>
  <c r="M51" i="6"/>
  <c r="N51" i="6" s="1"/>
  <c r="J51" i="6"/>
  <c r="K51" i="6" s="1"/>
  <c r="M50" i="6"/>
  <c r="N50" i="6" s="1"/>
  <c r="J50" i="6"/>
  <c r="K50" i="6" s="1"/>
  <c r="M49" i="6"/>
  <c r="N49" i="6" s="1"/>
  <c r="J49" i="6"/>
  <c r="K49" i="6" s="1"/>
  <c r="M48" i="6"/>
  <c r="N48" i="6" s="1"/>
  <c r="J48" i="6"/>
  <c r="K48" i="6" s="1"/>
  <c r="M47" i="6"/>
  <c r="N47" i="6" s="1"/>
  <c r="J47" i="6"/>
  <c r="K47" i="6" s="1"/>
  <c r="M46" i="6"/>
  <c r="N46" i="6" s="1"/>
  <c r="J46" i="6"/>
  <c r="K46" i="6" s="1"/>
  <c r="M45" i="6"/>
  <c r="N45" i="6" s="1"/>
  <c r="J45" i="6"/>
  <c r="K45" i="6" s="1"/>
  <c r="M44" i="6"/>
  <c r="N44" i="6" s="1"/>
  <c r="J44" i="6"/>
  <c r="K44" i="6" s="1"/>
  <c r="M43" i="6"/>
  <c r="N43" i="6" s="1"/>
  <c r="J43" i="6"/>
  <c r="K43" i="6" s="1"/>
  <c r="M42" i="6"/>
  <c r="N42" i="6" s="1"/>
  <c r="J42" i="6"/>
  <c r="K42" i="6" s="1"/>
  <c r="M41" i="6"/>
  <c r="N41" i="6" s="1"/>
  <c r="J41" i="6"/>
  <c r="K41" i="6" s="1"/>
  <c r="M40" i="6"/>
  <c r="N40" i="6" s="1"/>
  <c r="J40" i="6"/>
  <c r="K40" i="6" s="1"/>
  <c r="M39" i="6"/>
  <c r="N39" i="6" s="1"/>
  <c r="J39" i="6"/>
  <c r="K39" i="6" s="1"/>
  <c r="M38" i="6"/>
  <c r="N38" i="6" s="1"/>
  <c r="J38" i="6"/>
  <c r="K38" i="6" s="1"/>
  <c r="M37" i="6"/>
  <c r="N37" i="6" s="1"/>
  <c r="J37" i="6"/>
  <c r="K37" i="6" s="1"/>
  <c r="M36" i="6"/>
  <c r="N36" i="6" s="1"/>
  <c r="J36" i="6"/>
  <c r="K36" i="6" s="1"/>
  <c r="M35" i="6"/>
  <c r="N35" i="6" s="1"/>
  <c r="J35" i="6"/>
  <c r="K35" i="6" s="1"/>
  <c r="M34" i="6"/>
  <c r="N34" i="6" s="1"/>
  <c r="J34" i="6"/>
  <c r="K34" i="6" s="1"/>
  <c r="M33" i="6"/>
  <c r="N33" i="6" s="1"/>
  <c r="J33" i="6"/>
  <c r="K33" i="6" s="1"/>
  <c r="M32" i="6"/>
  <c r="N32" i="6" s="1"/>
  <c r="J32" i="6"/>
  <c r="K32" i="6" s="1"/>
  <c r="M31" i="6"/>
  <c r="N31" i="6" s="1"/>
  <c r="J31" i="6"/>
  <c r="K31" i="6" s="1"/>
  <c r="M30" i="6"/>
  <c r="N30" i="6" s="1"/>
  <c r="J30" i="6"/>
  <c r="K30" i="6" s="1"/>
  <c r="M29" i="6"/>
  <c r="N29" i="6" s="1"/>
  <c r="J29" i="6"/>
  <c r="K29" i="6" s="1"/>
  <c r="M28" i="6"/>
  <c r="N28" i="6" s="1"/>
  <c r="J28" i="6"/>
  <c r="K28" i="6" s="1"/>
  <c r="M27" i="6"/>
  <c r="N27" i="6" s="1"/>
  <c r="J27" i="6"/>
  <c r="K27" i="6" s="1"/>
  <c r="M26" i="6"/>
  <c r="N26" i="6" s="1"/>
  <c r="J26" i="6"/>
  <c r="K26" i="6" s="1"/>
  <c r="M25" i="6"/>
  <c r="N25" i="6" s="1"/>
  <c r="J25" i="6"/>
  <c r="K25" i="6" s="1"/>
  <c r="M24" i="6"/>
  <c r="N24" i="6" s="1"/>
  <c r="J24" i="6"/>
  <c r="K24" i="6" s="1"/>
  <c r="M23" i="6"/>
  <c r="N23" i="6" s="1"/>
  <c r="J23" i="6"/>
  <c r="K23" i="6" s="1"/>
  <c r="M22" i="6"/>
  <c r="N22" i="6" s="1"/>
  <c r="J22" i="6"/>
  <c r="K22" i="6" s="1"/>
  <c r="M21" i="6"/>
  <c r="N21" i="6" s="1"/>
  <c r="J21" i="6"/>
  <c r="K21" i="6" s="1"/>
  <c r="M20" i="6"/>
  <c r="N20" i="6" s="1"/>
  <c r="J20" i="6"/>
  <c r="K20" i="6" s="1"/>
  <c r="M19" i="6"/>
  <c r="N19" i="6" s="1"/>
  <c r="J19" i="6"/>
  <c r="K19" i="6" s="1"/>
  <c r="M18" i="6"/>
  <c r="N18" i="6" s="1"/>
  <c r="J18" i="6"/>
  <c r="K18" i="6" s="1"/>
  <c r="M17" i="6"/>
  <c r="N17" i="6" s="1"/>
  <c r="J17" i="6"/>
  <c r="K17" i="6" s="1"/>
  <c r="M16" i="6"/>
  <c r="N16" i="6" s="1"/>
  <c r="J16" i="6"/>
  <c r="K16" i="6" s="1"/>
  <c r="M15" i="6"/>
  <c r="N15" i="6" s="1"/>
  <c r="J15" i="6"/>
  <c r="K15" i="6" s="1"/>
  <c r="M14" i="6"/>
  <c r="N14" i="6" s="1"/>
  <c r="J14" i="6"/>
  <c r="K14" i="6" s="1"/>
  <c r="M13" i="6"/>
  <c r="N13" i="6" s="1"/>
  <c r="J13" i="6"/>
  <c r="K13" i="6" s="1"/>
  <c r="M12" i="6"/>
  <c r="N12" i="6" s="1"/>
  <c r="J12" i="6"/>
  <c r="K12" i="6" s="1"/>
  <c r="M11" i="6"/>
  <c r="N11" i="6" s="1"/>
  <c r="J11" i="6"/>
  <c r="K11" i="6" s="1"/>
  <c r="M10" i="6"/>
  <c r="N10" i="6" s="1"/>
  <c r="J10" i="6"/>
  <c r="K10" i="6" s="1"/>
  <c r="M9" i="6"/>
  <c r="N9" i="6" s="1"/>
  <c r="J9" i="6"/>
  <c r="K9" i="6" s="1"/>
  <c r="M8" i="6"/>
  <c r="N8" i="6" s="1"/>
  <c r="J8" i="6"/>
  <c r="K8" i="6" s="1"/>
  <c r="M7" i="6"/>
  <c r="N7" i="6" s="1"/>
  <c r="J7" i="6"/>
  <c r="K7" i="6" s="1"/>
  <c r="M6" i="6"/>
  <c r="N6" i="6" s="1"/>
  <c r="J6" i="6"/>
  <c r="K6" i="6" s="1"/>
  <c r="M5" i="6"/>
  <c r="N5" i="6" s="1"/>
  <c r="J5" i="6"/>
  <c r="K5" i="6" s="1"/>
</calcChain>
</file>

<file path=xl/sharedStrings.xml><?xml version="1.0" encoding="utf-8"?>
<sst xmlns="http://schemas.openxmlformats.org/spreadsheetml/2006/main" count="1401" uniqueCount="276">
  <si>
    <t>Inhaler category</t>
  </si>
  <si>
    <t>Active ingredient</t>
  </si>
  <si>
    <t>SABA</t>
  </si>
  <si>
    <t>ICS</t>
  </si>
  <si>
    <t>LAMA</t>
  </si>
  <si>
    <t>SAMA</t>
  </si>
  <si>
    <t>ICS/LABA</t>
  </si>
  <si>
    <t>LABA/LAMA</t>
  </si>
  <si>
    <t>SABA/SAMA</t>
  </si>
  <si>
    <t>SA</t>
  </si>
  <si>
    <t>Salbutamol</t>
  </si>
  <si>
    <t>Terbutaline</t>
  </si>
  <si>
    <t>Budesonide</t>
  </si>
  <si>
    <t>Fluticasone</t>
  </si>
  <si>
    <t>Ciclesonide</t>
  </si>
  <si>
    <t>Mometasone</t>
  </si>
  <si>
    <t>Beclomethasone</t>
  </si>
  <si>
    <t>Glycoryrronium</t>
  </si>
  <si>
    <t>Tiotropium</t>
  </si>
  <si>
    <t>Aclidinium</t>
  </si>
  <si>
    <t>Umeclidinium</t>
  </si>
  <si>
    <t>Fluticasone/Salmeterol</t>
  </si>
  <si>
    <t>Fluticasone/Vilanterol</t>
  </si>
  <si>
    <t>Budesonide/Formoterol</t>
  </si>
  <si>
    <t>Mometasone/Formoterol</t>
  </si>
  <si>
    <t>Mometasone/Indacaterol</t>
  </si>
  <si>
    <t>Umeclidinium/Vilanterol</t>
  </si>
  <si>
    <t>Indacaterol/Glycopyrronium</t>
  </si>
  <si>
    <t>Aclidinium/formoterol</t>
  </si>
  <si>
    <t>Tiotropium/olodaterol</t>
  </si>
  <si>
    <t>Salbutamol/Ipratropium</t>
  </si>
  <si>
    <t>Fluticasone/Umeclidinium/Vilanterol</t>
  </si>
  <si>
    <t>N/A</t>
  </si>
  <si>
    <t>Carbon footprint</t>
  </si>
  <si>
    <t>per dose*</t>
  </si>
  <si>
    <t>per day**</t>
  </si>
  <si>
    <t>km by car#</t>
  </si>
  <si>
    <t>DINs</t>
  </si>
  <si>
    <t>Ipratropium</t>
  </si>
  <si>
    <t>Per actuation</t>
  </si>
  <si>
    <t>gCO2e</t>
  </si>
  <si>
    <t>Low</t>
  </si>
  <si>
    <t>Medium</t>
  </si>
  <si>
    <t>High</t>
  </si>
  <si>
    <t>Salmeterol</t>
  </si>
  <si>
    <t>Per inhaler</t>
  </si>
  <si>
    <t>Cost prior to coverage</t>
  </si>
  <si>
    <t>Low/Medium</t>
  </si>
  <si>
    <t>Flovent Diskus 100 mcg/inh 1 inh BID</t>
  </si>
  <si>
    <t>Flovent Diskus 250 mcg/inh 1 inh BID</t>
  </si>
  <si>
    <t>Flovent Diskus 500 mcg/inh 1 inh BID</t>
  </si>
  <si>
    <t>Pulmicort Turbuhaler 100 mcg/inh 1 inh BID</t>
  </si>
  <si>
    <t>Pulmicort Turbuhaler  200 mcg/inh 1 inh BID</t>
  </si>
  <si>
    <t>Pulmicort Turbuhaler 400 mcg/inh 1 inh BID</t>
  </si>
  <si>
    <t>Aermony Respclick 55mcg/inh 1 inh BID</t>
  </si>
  <si>
    <t>Aermony Respclick 113 mcg/inh 1 inh BID</t>
  </si>
  <si>
    <t>Aermony Respclick 232mcg/inh 1 inh BID</t>
  </si>
  <si>
    <t>Arnuity Ellipta 100mcg/inh 1 inh daily</t>
  </si>
  <si>
    <t>Arnuity Ellipta 200mcg/inh 1 inh daily</t>
  </si>
  <si>
    <t>Alvesco 100mcg/inh 1 inh BID</t>
  </si>
  <si>
    <t>Alvesco 200mcg/inh 1 inh BID</t>
  </si>
  <si>
    <t>Alvesco 200mcg/inh 2 inh BID</t>
  </si>
  <si>
    <t>Asmanex Twisthaler 100mcg/inh 1 inh daily</t>
  </si>
  <si>
    <t>Asmanex Twisthaler 200mcg/inh 1 inh daily</t>
  </si>
  <si>
    <t>Asmanex Twisthaler 400mcg/inh 1 inh daily</t>
  </si>
  <si>
    <t>QVAR 50 mcg/inh 1 ing BID</t>
  </si>
  <si>
    <t>QVAR 100 mcg/inh 2 inh BID</t>
  </si>
  <si>
    <t>QVAR 100 mcg/inh 4 inh BID</t>
  </si>
  <si>
    <t>Advair Diskus 250/50mcg 1 inh BID</t>
  </si>
  <si>
    <t>Advair Diskus 500/50mcg 1 inh BID</t>
  </si>
  <si>
    <t>Wixela Inhub 250/50mcg 1 inh BID</t>
  </si>
  <si>
    <t>Wixela Inhub 500/50mcg 1 inh BID</t>
  </si>
  <si>
    <t>Symbicort Turbuhaler 100mcg/6mcg 1 inh BID</t>
  </si>
  <si>
    <t>Symbicort Turbuhaler 200 mcg/6mcg 1 inh BID</t>
  </si>
  <si>
    <t>Zenhale 100/5mcg 1 inh BID</t>
  </si>
  <si>
    <t>Zenhale 200/5mcg 1 inh BID</t>
  </si>
  <si>
    <t>Zenhale 200/5mcg 2 inh BID</t>
  </si>
  <si>
    <t>Atectura Breezhaler 150/80mcg 1 inh daily</t>
  </si>
  <si>
    <t>Atectura Breezhaler 150/160mcg 1 inh daily</t>
  </si>
  <si>
    <t>Atectura Breezhaler 150/320mcg 1 inh daily</t>
  </si>
  <si>
    <t>Anoro Ellipta 62.5/25 mcg 1 inh daily</t>
  </si>
  <si>
    <t>Ultibro Breezhaler 100/50mcg 1 inh daily</t>
  </si>
  <si>
    <t>Duaklir Genuair 400/12mcg 1 inh BID</t>
  </si>
  <si>
    <t>Inspiolto Respimat 2.5/2.5 mcg 2 inh daily</t>
  </si>
  <si>
    <t>Enerzair Breezhaler 150/50/160 mcg 1 inh daily</t>
  </si>
  <si>
    <t>Trelegy Ellipta 200/62.5/25mcg 1 inh daily</t>
  </si>
  <si>
    <t>Trelegy Ellipta 100/62.5/25mcg 1 inh daily</t>
  </si>
  <si>
    <t>Seebri Breezhaler 50 mcg/dose 1 inh daily</t>
  </si>
  <si>
    <t>Spiriva Handihaler 18 mcg/dose 1 inh daily</t>
  </si>
  <si>
    <t>Spiriva Respimat 2.5 mcg/actuation 2 inh daily</t>
  </si>
  <si>
    <t>Incruse Ellipta 62.g mcg/dose 1 inh daily</t>
  </si>
  <si>
    <t>Tudorza Genuair 400 mcg/dose 1 inh BID</t>
  </si>
  <si>
    <t>(excludes dispensing fee)</t>
  </si>
  <si>
    <t>TEVA-Salbutamol</t>
  </si>
  <si>
    <t>APO-Salbutamol</t>
  </si>
  <si>
    <t>Airomir</t>
  </si>
  <si>
    <t>Ventolin</t>
  </si>
  <si>
    <t>Salbutamol 100mcg/inh 2 inh QID prn</t>
  </si>
  <si>
    <t>Ventolin Diskus 200 mcg/inh 1 inh QID prn</t>
  </si>
  <si>
    <t>Bricanyl 0.5mg/inh 1 inh QID prn</t>
  </si>
  <si>
    <t>Combivent Respimat 20/100mcg 1 inh QID prn</t>
  </si>
  <si>
    <t>Actuations per device</t>
  </si>
  <si>
    <t>SANIS-Salbutamol</t>
  </si>
  <si>
    <t>Ipratropium 20 mcg/inh 1 inh QID</t>
  </si>
  <si>
    <t>Per day*</t>
  </si>
  <si>
    <t>ICS/LAMA/LABA</t>
  </si>
  <si>
    <t>Mometasone/Glycopyrronium/Indacaterol</t>
  </si>
  <si>
    <t>02474522</t>
  </si>
  <si>
    <t>02515776</t>
  </si>
  <si>
    <t>02501244</t>
  </si>
  <si>
    <t>02241497</t>
  </si>
  <si>
    <t>02232570</t>
  </si>
  <si>
    <t>02245669</t>
  </si>
  <si>
    <t>02419858</t>
  </si>
  <si>
    <t>02247686</t>
  </si>
  <si>
    <t>00852074</t>
  </si>
  <si>
    <t>00851752</t>
  </si>
  <si>
    <t>00851760</t>
  </si>
  <si>
    <t>02244291</t>
  </si>
  <si>
    <t>02255292</t>
  </si>
  <si>
    <t>APO-Fluticasone HFA 250 mcg/inh 2 inh BID</t>
  </si>
  <si>
    <t>PMS-Fluticasone HFA 250 mcg/inh 2 inh BID</t>
  </si>
  <si>
    <t>Flovent HFA 250 mcg/inh 2 inh BID</t>
  </si>
  <si>
    <t>PMS-Fluticasone HFA 125 mcg/inh 1 inh BID</t>
  </si>
  <si>
    <t>Flovent HFA 125 mcg/inh 1 inh BID</t>
  </si>
  <si>
    <t>Flovent HFA 50 mcg/inh 1 inh BID</t>
  </si>
  <si>
    <t>02237245</t>
  </si>
  <si>
    <t>02244293</t>
  </si>
  <si>
    <t>02503131</t>
  </si>
  <si>
    <t>02510987</t>
  </si>
  <si>
    <t>02237246</t>
  </si>
  <si>
    <t>02237247</t>
  </si>
  <si>
    <t>02418401</t>
  </si>
  <si>
    <t>02418282</t>
  </si>
  <si>
    <t>02439530</t>
  </si>
  <si>
    <t>02441888</t>
  </si>
  <si>
    <t>02237225</t>
  </si>
  <si>
    <t>02237224</t>
  </si>
  <si>
    <t>02231129</t>
  </si>
  <si>
    <t>02394936</t>
  </si>
  <si>
    <t>02246793</t>
  </si>
  <si>
    <t>02435381</t>
  </si>
  <si>
    <t>02409720</t>
  </si>
  <si>
    <t>02423596</t>
  </si>
  <si>
    <t>02467895</t>
  </si>
  <si>
    <t>02467909</t>
  </si>
  <si>
    <t>02467917</t>
  </si>
  <si>
    <t>02446561</t>
  </si>
  <si>
    <t>02446588</t>
  </si>
  <si>
    <t>02285606</t>
  </si>
  <si>
    <t>02285614</t>
  </si>
  <si>
    <t>02438690</t>
  </si>
  <si>
    <t>02243595</t>
  </si>
  <si>
    <t>02243596</t>
  </si>
  <si>
    <t>02242029</t>
  </si>
  <si>
    <t>02242030</t>
  </si>
  <si>
    <t>02326450</t>
  </si>
  <si>
    <t>02243115</t>
  </si>
  <si>
    <t>00786616</t>
  </si>
  <si>
    <t>02245126</t>
  </si>
  <si>
    <t>02245127</t>
  </si>
  <si>
    <t>02240835</t>
  </si>
  <si>
    <t>02240836</t>
  </si>
  <si>
    <t>02240837</t>
  </si>
  <si>
    <t>02494507</t>
  </si>
  <si>
    <t>02494515</t>
  </si>
  <si>
    <t>02494523</t>
  </si>
  <si>
    <t>02495597</t>
  </si>
  <si>
    <t>02495600</t>
  </si>
  <si>
    <t>02495619</t>
  </si>
  <si>
    <t>02408872</t>
  </si>
  <si>
    <t>02444186</t>
  </si>
  <si>
    <t>02245385</t>
  </si>
  <si>
    <t>02245386</t>
  </si>
  <si>
    <t>02361752</t>
  </si>
  <si>
    <t>02361760</t>
  </si>
  <si>
    <t>02498693</t>
  </si>
  <si>
    <t>02498707</t>
  </si>
  <si>
    <t>02498685</t>
  </si>
  <si>
    <t>02419106</t>
  </si>
  <si>
    <t>Examples of therapeutic intensity</t>
  </si>
  <si>
    <t>Dosing, brand name</t>
  </si>
  <si>
    <t>Oxeze Turbuhaler 6mcg/dose 1 inh BID</t>
  </si>
  <si>
    <t>Oxeze Turbuhaler 12 mcg/dose 1 inh BID</t>
  </si>
  <si>
    <t>Serevent Diskus 50 mcg/capsule 1 inh BID</t>
  </si>
  <si>
    <t>Symbicort Turbuhaler 200 mcg/6mcg 2 inh BID</t>
  </si>
  <si>
    <t>Breo Ellipta 100 mcg/25 mcg 1 inh daily</t>
  </si>
  <si>
    <t>Breo Ellipta 200 mcg/25mcg 1 inh daily</t>
  </si>
  <si>
    <t>Advair Diskus 100/50mcg 1 inh BID</t>
  </si>
  <si>
    <t>Wixela Inhub 100/50mcg 1 inh BID</t>
  </si>
  <si>
    <t>02503123</t>
  </si>
  <si>
    <t>PMS-Fluticasone HFA 50 mcg/inh 1 inh BID</t>
  </si>
  <si>
    <t>02503115</t>
  </si>
  <si>
    <t>Advair 125/25 mcg 1 inh BID</t>
  </si>
  <si>
    <t>Advair 250/25mcg 1 inh BID</t>
  </si>
  <si>
    <t>02294745</t>
  </si>
  <si>
    <t>APO-Fluticasone 50mcg/ing 1 inh BID</t>
  </si>
  <si>
    <t>02526557</t>
  </si>
  <si>
    <t>APO-Fluticasone 125 mcg/inh 1inh BID</t>
  </si>
  <si>
    <t>PMS-Fluticasone/Salmeterol 100/50mcg 1 inh BID</t>
  </si>
  <si>
    <t>PMS-Fluticasone/Salmeterol 250/50mcg 1 inh BID</t>
  </si>
  <si>
    <t>PMS-Fluticasone/Salmeterol 500/50mcg 1 inh BID</t>
  </si>
  <si>
    <t>02518058</t>
  </si>
  <si>
    <t>Advair 250/25mcg 2 inh BID</t>
  </si>
  <si>
    <t>Breztri Aerosphere 182/8.2/5.8 mcg 1 inh BID</t>
  </si>
  <si>
    <t>Formoterol</t>
  </si>
  <si>
    <t>Budesonide/Formoterol/Glycopyrronium</t>
  </si>
  <si>
    <t>Provicial and Territorial Drug Coverage Status*</t>
  </si>
  <si>
    <t>BC</t>
  </si>
  <si>
    <t>AB</t>
  </si>
  <si>
    <t>SK</t>
  </si>
  <si>
    <t>MB</t>
  </si>
  <si>
    <t>ON</t>
  </si>
  <si>
    <t>QC</t>
  </si>
  <si>
    <t>NB</t>
  </si>
  <si>
    <t>NS</t>
  </si>
  <si>
    <t>PE</t>
  </si>
  <si>
    <t>NL</t>
  </si>
  <si>
    <t>YT</t>
  </si>
  <si>
    <t>NWT</t>
  </si>
  <si>
    <t>NU</t>
  </si>
  <si>
    <t>https://pharmacareformularysearch.gov.bc.ca/faces/Search.xhtml; https://www.drugsearch.ca/</t>
  </si>
  <si>
    <t>https://www.ab.bluecross.ca/dbl/publications.php</t>
  </si>
  <si>
    <t>https://formulary.drugplan.ehealthsask.ca/SearchFormulary/BG/455680</t>
  </si>
  <si>
    <t>https://web22.gov.mb.ca/eFormulary/</t>
  </si>
  <si>
    <t>https://www.formulary.health.gov.on.ca/formulary/; https://health.gov.on.ca/en/pro/programs/drugs/formulary43/summary_edition43_20220222.pdf</t>
  </si>
  <si>
    <t>https://www.ramq.gouv.qc.ca/en/citizens/prescription-drug-insurance/find-out-whether-a-drug-covered; https://www.ramq.gouv.qc.ca/en/about-us/list-medications</t>
  </si>
  <si>
    <t>https://www2.gnb.ca/content/gnb/en/departments/health/MedicarePrescriptionDrugPlan/NBDrugPlan/ForHealthCareProfessionals/NewBrunswickDrugPlansFormulary.html</t>
  </si>
  <si>
    <t>https://novascotia.ca/dhw/pharmacare/formulary.asp</t>
  </si>
  <si>
    <t>https://www.princeedwardisland.ca/en/information/health-pei/pei-pharmacare-formulary</t>
  </si>
  <si>
    <t>https://www.health.gov.nl.ca/health/prescription/newformulary.asp; https://nlpdp.bell.ca/</t>
  </si>
  <si>
    <t>https://ihs.gov.yk.ca/drugs/f?p=161:9000::::::</t>
  </si>
  <si>
    <t>https://nihb-ssna.express-scripts.ca/en/0205140506092019/16/160407; https://www.sac-isc.gc.ca/eng/1572888328565/1572888420703; via NIHB or Alberta Blue Cross for Prior Authorization</t>
  </si>
  <si>
    <t>NIHB</t>
  </si>
  <si>
    <t>Yes</t>
  </si>
  <si>
    <t>No</t>
  </si>
  <si>
    <t>EM</t>
  </si>
  <si>
    <t>RB</t>
  </si>
  <si>
    <t>EDS</t>
  </si>
  <si>
    <t>LU</t>
  </si>
  <si>
    <t>LU 132 - asthma</t>
  </si>
  <si>
    <t>LU 330 - asthma</t>
  </si>
  <si>
    <t>LU 330 - asthma; 
LU 456 - COPD</t>
  </si>
  <si>
    <t>LU 626 - asthma</t>
  </si>
  <si>
    <t>LU 567 - COPD</t>
  </si>
  <si>
    <t>LU 638 - COPD</t>
  </si>
  <si>
    <t>EN</t>
  </si>
  <si>
    <t>LU 627 - asthma</t>
  </si>
  <si>
    <t>Age</t>
  </si>
  <si>
    <t>≥4 years</t>
  </si>
  <si>
    <t>≥6 years</t>
  </si>
  <si>
    <t>≥18 years</t>
  </si>
  <si>
    <t>≥1 year</t>
  </si>
  <si>
    <t>LU 459 - COPD</t>
  </si>
  <si>
    <t>&gt;</t>
  </si>
  <si>
    <t>*</t>
  </si>
  <si>
    <t>SA - special authorization; EDS - exception drug status; EM - exception medication; LU - limited use; NIHB - non-insured health benefits, MDI - metered dose inhaler; DPI - dry powder inhaler</t>
  </si>
  <si>
    <t>#</t>
  </si>
  <si>
    <t>based on average of 206 gCO2/km as per most recent Canadian data</t>
  </si>
  <si>
    <t>International Energy Agency (IEA). Fuel Economy in Major Car Markets: Technology and Policy Drivers 2005-2017. 2019. https://iea.blob.core.windows.net/assets/66965fb0-87c9-4bc7-990d-a509a1646956/Fuel_Economy_in_Major_Car_Markets.pdf</t>
  </si>
  <si>
    <t xml:space="preserve">References: </t>
  </si>
  <si>
    <t>For full references, go to https://cascadescanada.ca/resources/inhalers/ and view "Inhaler Coverage Chart References" (made by Dr. Valeria Stoynova, General Internist at Royal Jubilee Hospital)</t>
  </si>
  <si>
    <r>
      <t xml:space="preserve">Janson, C., Henderson, R., Löfdahl, M. , Hedberg, M., Sharma, R., Wilkinson, A.J. (2020). Carbon footprint impact of the choice of inhalers for asthma and COPD. </t>
    </r>
    <r>
      <rPr>
        <i/>
        <sz val="10"/>
        <color theme="1"/>
        <rFont val="Calibri"/>
      </rPr>
      <t>Thorax. 75</t>
    </r>
    <r>
      <rPr>
        <sz val="10"/>
        <color theme="1"/>
        <rFont val="Calibri"/>
      </rPr>
      <t>:82-84, doi:10.1136/thoraxjnl-2019-213744</t>
    </r>
  </si>
  <si>
    <t>**</t>
  </si>
  <si>
    <r>
      <t xml:space="preserve">PrescQIPP. (October 2021). Buletin 295: </t>
    </r>
    <r>
      <rPr>
        <i/>
        <sz val="10"/>
        <color theme="1"/>
        <rFont val="Calibri"/>
      </rPr>
      <t>Inhaler carbon footprint.</t>
    </r>
    <r>
      <rPr>
        <sz val="10"/>
        <color theme="1"/>
        <rFont val="Calibri"/>
      </rPr>
      <t xml:space="preserve"> Retrieved from https://www.prescqipp.info/our-resources/bulletins/bulletin-295-inhaler-carbon-footprint/</t>
    </r>
  </si>
  <si>
    <t>***</t>
  </si>
  <si>
    <r>
      <t xml:space="preserve">Wilkinson, A.J., Braggins, R., Steinbach. I., Smith, J. (2019). Costs of switching to low global warming potential inhalers. An economic and carbon footprint analysis of NHS prescription data in England. </t>
    </r>
    <r>
      <rPr>
        <i/>
        <sz val="10"/>
        <color theme="1"/>
        <rFont val="Calibri"/>
      </rPr>
      <t>BMJ Open</t>
    </r>
    <r>
      <rPr>
        <sz val="10"/>
        <color theme="1"/>
        <rFont val="Calibri"/>
      </rPr>
      <t>. 9:e028763, doi:10.1136/bmjopen-2018-028763</t>
    </r>
  </si>
  <si>
    <r>
      <t xml:space="preserve">cost retrieved from DrugSearch.ca (BC), </t>
    </r>
    <r>
      <rPr>
        <b/>
        <sz val="10"/>
        <color rgb="FF000000"/>
        <rFont val="Calibri"/>
      </rPr>
      <t>cost may vary across provinces/territories</t>
    </r>
  </si>
  <si>
    <r>
      <t xml:space="preserve">Dr. Valeria Stoynova, </t>
    </r>
    <r>
      <rPr>
        <sz val="14"/>
        <color rgb="FF000000"/>
        <rFont val="Calibri"/>
        <family val="2"/>
      </rPr>
      <t>General Internist at Royal Jubilee Hospital</t>
    </r>
  </si>
  <si>
    <t>This tool was adapted from resources created by:</t>
  </si>
  <si>
    <r>
      <rPr>
        <b/>
        <sz val="14"/>
        <color rgb="FF000000"/>
        <rFont val="Calibri"/>
        <family val="2"/>
      </rPr>
      <t>Dr. Kevin Liang</t>
    </r>
    <r>
      <rPr>
        <sz val="14"/>
        <color rgb="FF000000"/>
        <rFont val="Calibri"/>
      </rPr>
      <t>, Family Physician at Fraser Health</t>
    </r>
  </si>
  <si>
    <r>
      <rPr>
        <b/>
        <sz val="14"/>
        <color rgb="FF000000"/>
        <rFont val="Calibri"/>
        <family val="2"/>
      </rPr>
      <t>Brenda Chang</t>
    </r>
    <r>
      <rPr>
        <sz val="14"/>
        <color rgb="FF000000"/>
        <rFont val="Calibri"/>
        <family val="2"/>
      </rPr>
      <t xml:space="preserve">, Clinical Pharmacy Practitioner at St. Michael’s Hospital Academic Family Health Team </t>
    </r>
  </si>
  <si>
    <t>≥16 years</t>
  </si>
  <si>
    <t>≥12 years</t>
  </si>
  <si>
    <t>4-11 years</t>
  </si>
  <si>
    <t>≥5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</si>
</sst>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aramond"/>
      <family val="1"/>
    </font>
    <font>
      <i/>
      <u/>
      <sz val="10"/>
      <color theme="1"/>
      <name val="Garamond"/>
      <family val="1"/>
    </font>
    <font>
      <b/>
      <sz val="11"/>
      <color theme="1"/>
      <name val="Calibri"/>
      <family val="2"/>
      <scheme val="minor"/>
    </font>
    <font>
      <sz val="12"/>
      <color theme="1"/>
      <name val="Franklin Gothic Book"/>
      <family val="2"/>
    </font>
    <font>
      <b/>
      <sz val="14"/>
      <color theme="1"/>
      <name val="Franklin Gothic Book"/>
      <family val="2"/>
    </font>
    <font>
      <sz val="12"/>
      <color rgb="FF000000"/>
      <name val="Franklin Gothic Book"/>
      <family val="2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rgb="FF000000"/>
      <name val="Calibri"/>
    </font>
    <font>
      <sz val="10"/>
      <color rgb="FF000000"/>
      <name val="Calibri"/>
    </font>
    <font>
      <b/>
      <sz val="10"/>
      <color rgb="FF000000"/>
      <name val="Calibri"/>
    </font>
    <font>
      <b/>
      <sz val="11"/>
      <color rgb="FF000000"/>
      <name val="Calibri"/>
    </font>
    <font>
      <sz val="10"/>
      <color theme="1"/>
      <name val="Calibri"/>
    </font>
    <font>
      <sz val="11"/>
      <color theme="1"/>
      <name val="Calibri"/>
    </font>
    <font>
      <i/>
      <sz val="10"/>
      <color theme="1"/>
      <name val="Calibri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D7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9BDA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3" borderId="0" xfId="0" applyFont="1" applyFill="1"/>
    <xf numFmtId="0" fontId="2" fillId="0" borderId="7" xfId="0" applyFont="1" applyBorder="1"/>
    <xf numFmtId="0" fontId="2" fillId="4" borderId="7" xfId="0" applyFont="1" applyFill="1" applyBorder="1"/>
    <xf numFmtId="0" fontId="2" fillId="2" borderId="12" xfId="0" applyFont="1" applyFill="1" applyBorder="1"/>
    <xf numFmtId="0" fontId="2" fillId="0" borderId="15" xfId="0" applyFont="1" applyBorder="1"/>
    <xf numFmtId="0" fontId="2" fillId="0" borderId="12" xfId="0" applyFont="1" applyBorder="1"/>
    <xf numFmtId="0" fontId="2" fillId="4" borderId="0" xfId="0" applyFont="1" applyFill="1"/>
    <xf numFmtId="0" fontId="3" fillId="0" borderId="0" xfId="0" applyFont="1"/>
    <xf numFmtId="0" fontId="3" fillId="3" borderId="0" xfId="0" applyFont="1" applyFill="1"/>
    <xf numFmtId="0" fontId="2" fillId="2" borderId="7" xfId="0" applyFont="1" applyFill="1" applyBorder="1"/>
    <xf numFmtId="0" fontId="2" fillId="3" borderId="7" xfId="0" applyFont="1" applyFill="1" applyBorder="1"/>
    <xf numFmtId="0" fontId="2" fillId="0" borderId="0" xfId="0" applyFont="1" applyAlignment="1">
      <alignment horizontal="left" vertical="center"/>
    </xf>
    <xf numFmtId="3" fontId="2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/>
    <xf numFmtId="2" fontId="2" fillId="0" borderId="0" xfId="0" applyNumberFormat="1" applyFont="1"/>
    <xf numFmtId="0" fontId="5" fillId="0" borderId="0" xfId="0" applyFont="1" applyAlignment="1">
      <alignment horizontal="center" vertical="center"/>
    </xf>
    <xf numFmtId="49" fontId="5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/>
    <xf numFmtId="2" fontId="5" fillId="0" borderId="26" xfId="0" applyNumberFormat="1" applyFont="1" applyBorder="1" applyAlignment="1">
      <alignment vertical="center"/>
    </xf>
    <xf numFmtId="2" fontId="5" fillId="0" borderId="19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/>
    </xf>
    <xf numFmtId="49" fontId="5" fillId="0" borderId="37" xfId="0" applyNumberFormat="1" applyFont="1" applyBorder="1" applyAlignment="1">
      <alignment horizontal="center"/>
    </xf>
    <xf numFmtId="2" fontId="5" fillId="0" borderId="44" xfId="0" applyNumberFormat="1" applyFont="1" applyBorder="1"/>
    <xf numFmtId="0" fontId="5" fillId="0" borderId="11" xfId="0" applyFont="1" applyBorder="1"/>
    <xf numFmtId="2" fontId="5" fillId="0" borderId="37" xfId="0" applyNumberFormat="1" applyFont="1" applyBorder="1"/>
    <xf numFmtId="164" fontId="6" fillId="0" borderId="8" xfId="0" applyNumberFormat="1" applyFont="1" applyBorder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6" xfId="0" applyFont="1" applyBorder="1"/>
    <xf numFmtId="3" fontId="5" fillId="0" borderId="18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49" fontId="5" fillId="5" borderId="23" xfId="0" applyNumberFormat="1" applyFont="1" applyFill="1" applyBorder="1"/>
    <xf numFmtId="49" fontId="5" fillId="5" borderId="18" xfId="0" applyNumberFormat="1" applyFont="1" applyFill="1" applyBorder="1" applyAlignment="1">
      <alignment horizontal="center"/>
    </xf>
    <xf numFmtId="0" fontId="5" fillId="5" borderId="18" xfId="0" applyFont="1" applyFill="1" applyBorder="1" applyAlignment="1">
      <alignment vertical="center"/>
    </xf>
    <xf numFmtId="2" fontId="5" fillId="5" borderId="18" xfId="0" applyNumberFormat="1" applyFont="1" applyFill="1" applyBorder="1" applyAlignment="1">
      <alignment vertical="center"/>
    </xf>
    <xf numFmtId="2" fontId="5" fillId="5" borderId="18" xfId="0" applyNumberFormat="1" applyFont="1" applyFill="1" applyBorder="1"/>
    <xf numFmtId="3" fontId="5" fillId="5" borderId="18" xfId="0" applyNumberFormat="1" applyFont="1" applyFill="1" applyBorder="1"/>
    <xf numFmtId="164" fontId="6" fillId="5" borderId="24" xfId="0" applyNumberFormat="1" applyFont="1" applyFill="1" applyBorder="1" applyAlignment="1">
      <alignment horizontal="center"/>
    </xf>
    <xf numFmtId="49" fontId="5" fillId="5" borderId="25" xfId="0" applyNumberFormat="1" applyFont="1" applyFill="1" applyBorder="1"/>
    <xf numFmtId="49" fontId="5" fillId="5" borderId="0" xfId="0" applyNumberFormat="1" applyFont="1" applyFill="1" applyAlignment="1">
      <alignment horizontal="center"/>
    </xf>
    <xf numFmtId="0" fontId="5" fillId="5" borderId="0" xfId="0" applyFont="1" applyFill="1" applyAlignment="1">
      <alignment vertical="center"/>
    </xf>
    <xf numFmtId="0" fontId="5" fillId="5" borderId="0" xfId="0" applyFont="1" applyFill="1"/>
    <xf numFmtId="2" fontId="5" fillId="5" borderId="0" xfId="0" applyNumberFormat="1" applyFont="1" applyFill="1"/>
    <xf numFmtId="3" fontId="5" fillId="5" borderId="0" xfId="0" applyNumberFormat="1" applyFont="1" applyFill="1"/>
    <xf numFmtId="164" fontId="6" fillId="5" borderId="26" xfId="0" applyNumberFormat="1" applyFont="1" applyFill="1" applyBorder="1" applyAlignment="1">
      <alignment horizontal="center"/>
    </xf>
    <xf numFmtId="0" fontId="5" fillId="5" borderId="0" xfId="0" applyFont="1" applyFill="1" applyAlignment="1">
      <alignment horizontal="right" vertical="center"/>
    </xf>
    <xf numFmtId="2" fontId="5" fillId="5" borderId="0" xfId="0" applyNumberFormat="1" applyFont="1" applyFill="1" applyAlignment="1">
      <alignment horizontal="right" vertical="center"/>
    </xf>
    <xf numFmtId="49" fontId="5" fillId="5" borderId="27" xfId="0" applyNumberFormat="1" applyFont="1" applyFill="1" applyBorder="1"/>
    <xf numFmtId="49" fontId="5" fillId="5" borderId="7" xfId="0" applyNumberFormat="1" applyFont="1" applyFill="1" applyBorder="1" applyAlignment="1">
      <alignment horizontal="center"/>
    </xf>
    <xf numFmtId="0" fontId="5" fillId="5" borderId="7" xfId="0" applyFont="1" applyFill="1" applyBorder="1"/>
    <xf numFmtId="2" fontId="5" fillId="5" borderId="7" xfId="0" applyNumberFormat="1" applyFont="1" applyFill="1" applyBorder="1"/>
    <xf numFmtId="0" fontId="5" fillId="5" borderId="7" xfId="0" applyFont="1" applyFill="1" applyBorder="1" applyAlignment="1">
      <alignment vertical="center"/>
    </xf>
    <xf numFmtId="3" fontId="5" fillId="5" borderId="7" xfId="0" applyNumberFormat="1" applyFont="1" applyFill="1" applyBorder="1"/>
    <xf numFmtId="164" fontId="6" fillId="5" borderId="28" xfId="0" applyNumberFormat="1" applyFont="1" applyFill="1" applyBorder="1" applyAlignment="1">
      <alignment horizontal="center"/>
    </xf>
    <xf numFmtId="49" fontId="5" fillId="5" borderId="47" xfId="0" applyNumberFormat="1" applyFont="1" applyFill="1" applyBorder="1"/>
    <xf numFmtId="0" fontId="5" fillId="5" borderId="46" xfId="0" applyFont="1" applyFill="1" applyBorder="1" applyAlignment="1">
      <alignment horizontal="center" vertical="center"/>
    </xf>
    <xf numFmtId="0" fontId="5" fillId="5" borderId="46" xfId="0" applyFont="1" applyFill="1" applyBorder="1"/>
    <xf numFmtId="2" fontId="5" fillId="5" borderId="46" xfId="0" applyNumberFormat="1" applyFont="1" applyFill="1" applyBorder="1"/>
    <xf numFmtId="0" fontId="5" fillId="5" borderId="46" xfId="0" applyFont="1" applyFill="1" applyBorder="1" applyAlignment="1">
      <alignment vertical="center"/>
    </xf>
    <xf numFmtId="3" fontId="5" fillId="5" borderId="46" xfId="0" applyNumberFormat="1" applyFont="1" applyFill="1" applyBorder="1"/>
    <xf numFmtId="164" fontId="6" fillId="5" borderId="48" xfId="0" applyNumberFormat="1" applyFont="1" applyFill="1" applyBorder="1" applyAlignment="1">
      <alignment horizontal="center"/>
    </xf>
    <xf numFmtId="49" fontId="5" fillId="5" borderId="25" xfId="0" applyNumberFormat="1" applyFont="1" applyFill="1" applyBorder="1" applyAlignment="1">
      <alignment wrapText="1"/>
    </xf>
    <xf numFmtId="0" fontId="5" fillId="5" borderId="0" xfId="0" applyFont="1" applyFill="1" applyAlignment="1">
      <alignment horizontal="center" vertical="center"/>
    </xf>
    <xf numFmtId="2" fontId="5" fillId="5" borderId="0" xfId="0" applyNumberFormat="1" applyFont="1" applyFill="1" applyAlignment="1">
      <alignment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8" xfId="0" applyFont="1" applyFill="1" applyBorder="1"/>
    <xf numFmtId="49" fontId="5" fillId="6" borderId="25" xfId="0" applyNumberFormat="1" applyFont="1" applyFill="1" applyBorder="1"/>
    <xf numFmtId="49" fontId="5" fillId="6" borderId="0" xfId="0" applyNumberFormat="1" applyFont="1" applyFill="1" applyAlignment="1">
      <alignment horizontal="center"/>
    </xf>
    <xf numFmtId="0" fontId="5" fillId="6" borderId="0" xfId="0" applyFont="1" applyFill="1"/>
    <xf numFmtId="2" fontId="5" fillId="6" borderId="0" xfId="0" applyNumberFormat="1" applyFont="1" applyFill="1"/>
    <xf numFmtId="0" fontId="5" fillId="6" borderId="0" xfId="0" applyFont="1" applyFill="1" applyAlignment="1">
      <alignment vertical="center"/>
    </xf>
    <xf numFmtId="3" fontId="5" fillId="6" borderId="0" xfId="0" applyNumberFormat="1" applyFont="1" applyFill="1"/>
    <xf numFmtId="164" fontId="6" fillId="6" borderId="26" xfId="0" applyNumberFormat="1" applyFont="1" applyFill="1" applyBorder="1" applyAlignment="1">
      <alignment horizontal="center"/>
    </xf>
    <xf numFmtId="49" fontId="5" fillId="6" borderId="27" xfId="0" applyNumberFormat="1" applyFont="1" applyFill="1" applyBorder="1"/>
    <xf numFmtId="49" fontId="5" fillId="6" borderId="7" xfId="0" applyNumberFormat="1" applyFont="1" applyFill="1" applyBorder="1" applyAlignment="1">
      <alignment horizontal="center"/>
    </xf>
    <xf numFmtId="0" fontId="5" fillId="6" borderId="7" xfId="0" applyFont="1" applyFill="1" applyBorder="1"/>
    <xf numFmtId="2" fontId="5" fillId="6" borderId="7" xfId="0" applyNumberFormat="1" applyFont="1" applyFill="1" applyBorder="1"/>
    <xf numFmtId="0" fontId="5" fillId="6" borderId="7" xfId="0" applyFont="1" applyFill="1" applyBorder="1" applyAlignment="1">
      <alignment vertical="center"/>
    </xf>
    <xf numFmtId="3" fontId="5" fillId="6" borderId="7" xfId="0" applyNumberFormat="1" applyFont="1" applyFill="1" applyBorder="1"/>
    <xf numFmtId="164" fontId="6" fillId="6" borderId="28" xfId="0" applyNumberFormat="1" applyFont="1" applyFill="1" applyBorder="1" applyAlignment="1">
      <alignment horizontal="center"/>
    </xf>
    <xf numFmtId="49" fontId="5" fillId="6" borderId="13" xfId="0" applyNumberFormat="1" applyFont="1" applyFill="1" applyBorder="1"/>
    <xf numFmtId="49" fontId="5" fillId="6" borderId="17" xfId="0" applyNumberFormat="1" applyFont="1" applyFill="1" applyBorder="1" applyAlignment="1">
      <alignment horizontal="center"/>
    </xf>
    <xf numFmtId="0" fontId="5" fillId="6" borderId="17" xfId="0" applyFont="1" applyFill="1" applyBorder="1"/>
    <xf numFmtId="2" fontId="5" fillId="6" borderId="17" xfId="0" applyNumberFormat="1" applyFont="1" applyFill="1" applyBorder="1"/>
    <xf numFmtId="0" fontId="5" fillId="6" borderId="17" xfId="0" applyFont="1" applyFill="1" applyBorder="1" applyAlignment="1">
      <alignment vertical="center"/>
    </xf>
    <xf numFmtId="3" fontId="5" fillId="6" borderId="17" xfId="0" applyNumberFormat="1" applyFont="1" applyFill="1" applyBorder="1"/>
    <xf numFmtId="164" fontId="6" fillId="6" borderId="5" xfId="0" applyNumberFormat="1" applyFont="1" applyFill="1" applyBorder="1" applyAlignment="1">
      <alignment horizontal="center"/>
    </xf>
    <xf numFmtId="49" fontId="5" fillId="6" borderId="23" xfId="0" applyNumberFormat="1" applyFont="1" applyFill="1" applyBorder="1"/>
    <xf numFmtId="0" fontId="5" fillId="6" borderId="18" xfId="0" applyFont="1" applyFill="1" applyBorder="1" applyAlignment="1">
      <alignment horizontal="center" vertical="center"/>
    </xf>
    <xf numFmtId="0" fontId="5" fillId="6" borderId="18" xfId="0" applyFont="1" applyFill="1" applyBorder="1"/>
    <xf numFmtId="2" fontId="5" fillId="6" borderId="18" xfId="0" applyNumberFormat="1" applyFont="1" applyFill="1" applyBorder="1"/>
    <xf numFmtId="0" fontId="5" fillId="6" borderId="18" xfId="0" applyFont="1" applyFill="1" applyBorder="1" applyAlignment="1">
      <alignment vertical="center"/>
    </xf>
    <xf numFmtId="3" fontId="5" fillId="6" borderId="18" xfId="0" applyNumberFormat="1" applyFont="1" applyFill="1" applyBorder="1"/>
    <xf numFmtId="164" fontId="6" fillId="6" borderId="24" xfId="0" applyNumberFormat="1" applyFont="1" applyFill="1" applyBorder="1" applyAlignment="1">
      <alignment horizontal="center"/>
    </xf>
    <xf numFmtId="0" fontId="5" fillId="6" borderId="0" xfId="0" applyFont="1" applyFill="1" applyAlignment="1">
      <alignment horizontal="center" vertical="center"/>
    </xf>
    <xf numFmtId="49" fontId="5" fillId="6" borderId="47" xfId="0" applyNumberFormat="1" applyFont="1" applyFill="1" applyBorder="1"/>
    <xf numFmtId="0" fontId="5" fillId="6" borderId="46" xfId="0" applyFont="1" applyFill="1" applyBorder="1" applyAlignment="1">
      <alignment horizontal="center" vertical="center"/>
    </xf>
    <xf numFmtId="0" fontId="5" fillId="6" borderId="46" xfId="0" applyFont="1" applyFill="1" applyBorder="1"/>
    <xf numFmtId="2" fontId="5" fillId="6" borderId="46" xfId="0" applyNumberFormat="1" applyFont="1" applyFill="1" applyBorder="1"/>
    <xf numFmtId="0" fontId="5" fillId="6" borderId="46" xfId="0" applyFont="1" applyFill="1" applyBorder="1" applyAlignment="1">
      <alignment vertical="center"/>
    </xf>
    <xf numFmtId="3" fontId="5" fillId="6" borderId="46" xfId="0" applyNumberFormat="1" applyFont="1" applyFill="1" applyBorder="1"/>
    <xf numFmtId="164" fontId="6" fillId="6" borderId="48" xfId="0" applyNumberFormat="1" applyFont="1" applyFill="1" applyBorder="1" applyAlignment="1">
      <alignment horizontal="center"/>
    </xf>
    <xf numFmtId="49" fontId="5" fillId="6" borderId="18" xfId="0" applyNumberFormat="1" applyFont="1" applyFill="1" applyBorder="1" applyAlignment="1">
      <alignment horizontal="center"/>
    </xf>
    <xf numFmtId="2" fontId="7" fillId="6" borderId="0" xfId="0" applyNumberFormat="1" applyFont="1" applyFill="1"/>
    <xf numFmtId="0" fontId="5" fillId="6" borderId="7" xfId="0" applyFont="1" applyFill="1" applyBorder="1" applyAlignment="1">
      <alignment horizontal="center" vertical="center"/>
    </xf>
    <xf numFmtId="0" fontId="9" fillId="7" borderId="49" xfId="0" applyFont="1" applyFill="1" applyBorder="1"/>
    <xf numFmtId="0" fontId="9" fillId="7" borderId="50" xfId="0" applyFont="1" applyFill="1" applyBorder="1"/>
    <xf numFmtId="0" fontId="10" fillId="7" borderId="50" xfId="0" applyFont="1" applyFill="1" applyBorder="1"/>
    <xf numFmtId="0" fontId="10" fillId="7" borderId="51" xfId="0" applyFont="1" applyFill="1" applyBorder="1"/>
    <xf numFmtId="0" fontId="9" fillId="8" borderId="52" xfId="1" applyFont="1" applyFill="1" applyBorder="1"/>
    <xf numFmtId="0" fontId="9" fillId="9" borderId="0" xfId="1" applyFont="1" applyFill="1" applyBorder="1"/>
    <xf numFmtId="0" fontId="9" fillId="8" borderId="0" xfId="1" applyFont="1" applyFill="1" applyBorder="1"/>
    <xf numFmtId="0" fontId="9" fillId="8" borderId="0" xfId="0" applyFont="1" applyFill="1"/>
    <xf numFmtId="0" fontId="9" fillId="9" borderId="0" xfId="0" applyFont="1" applyFill="1"/>
    <xf numFmtId="0" fontId="9" fillId="8" borderId="53" xfId="0" applyFont="1" applyFill="1" applyBorder="1"/>
    <xf numFmtId="0" fontId="8" fillId="8" borderId="52" xfId="1" applyFill="1" applyBorder="1"/>
    <xf numFmtId="0" fontId="8" fillId="9" borderId="0" xfId="1" applyFill="1" applyBorder="1"/>
    <xf numFmtId="0" fontId="8" fillId="8" borderId="0" xfId="1" applyFill="1" applyBorder="1"/>
    <xf numFmtId="0" fontId="8" fillId="8" borderId="53" xfId="1" applyFill="1" applyBorder="1"/>
    <xf numFmtId="15" fontId="11" fillId="8" borderId="52" xfId="1" applyNumberFormat="1" applyFont="1" applyFill="1" applyBorder="1"/>
    <xf numFmtId="15" fontId="11" fillId="9" borderId="0" xfId="1" applyNumberFormat="1" applyFont="1" applyFill="1" applyBorder="1"/>
    <xf numFmtId="15" fontId="11" fillId="8" borderId="0" xfId="1" applyNumberFormat="1" applyFont="1" applyFill="1" applyBorder="1"/>
    <xf numFmtId="15" fontId="11" fillId="9" borderId="0" xfId="0" applyNumberFormat="1" applyFont="1" applyFill="1"/>
    <xf numFmtId="15" fontId="11" fillId="8" borderId="0" xfId="0" applyNumberFormat="1" applyFont="1" applyFill="1"/>
    <xf numFmtId="15" fontId="11" fillId="8" borderId="53" xfId="0" applyNumberFormat="1" applyFont="1" applyFill="1" applyBorder="1"/>
    <xf numFmtId="0" fontId="0" fillId="0" borderId="54" xfId="0" applyBorder="1"/>
    <xf numFmtId="0" fontId="0" fillId="9" borderId="54" xfId="0" applyFill="1" applyBorder="1"/>
    <xf numFmtId="0" fontId="0" fillId="0" borderId="55" xfId="0" applyBorder="1"/>
    <xf numFmtId="0" fontId="0" fillId="9" borderId="0" xfId="0" applyFill="1"/>
    <xf numFmtId="0" fontId="0" fillId="0" borderId="56" xfId="0" applyBorder="1"/>
    <xf numFmtId="0" fontId="4" fillId="0" borderId="0" xfId="0" applyFont="1"/>
    <xf numFmtId="0" fontId="4" fillId="9" borderId="0" xfId="0" applyFont="1" applyFill="1"/>
    <xf numFmtId="0" fontId="4" fillId="9" borderId="54" xfId="0" applyFont="1" applyFill="1" applyBorder="1"/>
    <xf numFmtId="0" fontId="4" fillId="0" borderId="54" xfId="0" applyFont="1" applyBorder="1"/>
    <xf numFmtId="0" fontId="4" fillId="0" borderId="56" xfId="0" applyFont="1" applyBorder="1"/>
    <xf numFmtId="0" fontId="0" fillId="0" borderId="0" xfId="0" applyAlignment="1">
      <alignment wrapText="1"/>
    </xf>
    <xf numFmtId="0" fontId="0" fillId="0" borderId="57" xfId="0" applyBorder="1"/>
    <xf numFmtId="0" fontId="0" fillId="9" borderId="57" xfId="0" applyFill="1" applyBorder="1"/>
    <xf numFmtId="0" fontId="0" fillId="0" borderId="58" xfId="0" applyBorder="1"/>
    <xf numFmtId="0" fontId="4" fillId="9" borderId="57" xfId="0" applyFont="1" applyFill="1" applyBorder="1"/>
    <xf numFmtId="0" fontId="5" fillId="6" borderId="46" xfId="0" applyFont="1" applyFill="1" applyBorder="1" applyAlignment="1">
      <alignment horizontal="center"/>
    </xf>
    <xf numFmtId="0" fontId="1" fillId="0" borderId="57" xfId="0" applyFont="1" applyBorder="1"/>
    <xf numFmtId="2" fontId="5" fillId="0" borderId="0" xfId="0" applyNumberFormat="1" applyFont="1" applyAlignment="1">
      <alignment vertical="center"/>
    </xf>
    <xf numFmtId="0" fontId="5" fillId="5" borderId="18" xfId="0" applyFont="1" applyFill="1" applyBorder="1" applyAlignment="1">
      <alignment horizontal="right" vertical="center"/>
    </xf>
    <xf numFmtId="0" fontId="5" fillId="5" borderId="0" xfId="0" applyFont="1" applyFill="1" applyAlignment="1">
      <alignment horizontal="right"/>
    </xf>
    <xf numFmtId="0" fontId="5" fillId="6" borderId="0" xfId="0" applyFont="1" applyFill="1" applyAlignment="1">
      <alignment horizontal="right"/>
    </xf>
    <xf numFmtId="0" fontId="5" fillId="6" borderId="7" xfId="0" applyFont="1" applyFill="1" applyBorder="1" applyAlignment="1">
      <alignment horizontal="right"/>
    </xf>
    <xf numFmtId="0" fontId="5" fillId="6" borderId="17" xfId="0" applyFont="1" applyFill="1" applyBorder="1" applyAlignment="1">
      <alignment horizontal="right"/>
    </xf>
    <xf numFmtId="0" fontId="5" fillId="5" borderId="7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5" fillId="5" borderId="46" xfId="0" applyFont="1" applyFill="1" applyBorder="1" applyAlignment="1">
      <alignment horizontal="right"/>
    </xf>
    <xf numFmtId="0" fontId="13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horizontal="left"/>
    </xf>
    <xf numFmtId="0" fontId="8" fillId="0" borderId="0" xfId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8" fillId="0" borderId="0" xfId="1"/>
    <xf numFmtId="0" fontId="19" fillId="10" borderId="0" xfId="0" applyFont="1" applyFill="1"/>
    <xf numFmtId="0" fontId="20" fillId="10" borderId="0" xfId="0" applyFont="1" applyFill="1"/>
    <xf numFmtId="49" fontId="2" fillId="10" borderId="0" xfId="0" applyNumberFormat="1" applyFont="1" applyFill="1"/>
    <xf numFmtId="49" fontId="2" fillId="10" borderId="0" xfId="0" applyNumberFormat="1" applyFont="1" applyFill="1" applyAlignment="1">
      <alignment horizontal="center"/>
    </xf>
    <xf numFmtId="0" fontId="2" fillId="10" borderId="0" xfId="0" applyFont="1" applyFill="1" applyAlignment="1">
      <alignment vertical="center"/>
    </xf>
    <xf numFmtId="0" fontId="2" fillId="10" borderId="0" xfId="0" applyFont="1" applyFill="1"/>
    <xf numFmtId="0" fontId="5" fillId="0" borderId="3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6" borderId="18" xfId="0" applyFont="1" applyFill="1" applyBorder="1"/>
    <xf numFmtId="0" fontId="5" fillId="6" borderId="0" xfId="0" applyFont="1" applyFill="1"/>
    <xf numFmtId="0" fontId="5" fillId="6" borderId="7" xfId="0" applyFont="1" applyFill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6" borderId="46" xfId="0" applyFont="1" applyFill="1" applyBorder="1"/>
    <xf numFmtId="0" fontId="5" fillId="6" borderId="59" xfId="0" applyFont="1" applyFill="1" applyBorder="1"/>
    <xf numFmtId="0" fontId="5" fillId="5" borderId="46" xfId="0" applyFont="1" applyFill="1" applyBorder="1"/>
    <xf numFmtId="0" fontId="5" fillId="5" borderId="0" xfId="0" applyFont="1" applyFill="1"/>
    <xf numFmtId="0" fontId="5" fillId="5" borderId="59" xfId="0" applyFont="1" applyFill="1" applyBorder="1"/>
    <xf numFmtId="0" fontId="5" fillId="6" borderId="59" xfId="0" applyFont="1" applyFill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5" borderId="18" xfId="0" applyFont="1" applyFill="1" applyBorder="1"/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5" borderId="7" xfId="0" applyFont="1" applyFill="1" applyBorder="1"/>
    <xf numFmtId="0" fontId="5" fillId="6" borderId="17" xfId="0" applyFont="1" applyFill="1" applyBorder="1"/>
    <xf numFmtId="0" fontId="5" fillId="5" borderId="17" xfId="0" applyFont="1" applyFill="1" applyBorder="1"/>
    <xf numFmtId="0" fontId="5" fillId="5" borderId="18" xfId="0" applyFont="1" applyFill="1" applyBorder="1" applyAlignment="1">
      <alignment vertical="center"/>
    </xf>
    <xf numFmtId="0" fontId="5" fillId="5" borderId="0" xfId="0" applyFont="1" applyFill="1" applyAlignment="1">
      <alignment horizontal="right" vertical="center"/>
    </xf>
    <xf numFmtId="2" fontId="5" fillId="5" borderId="0" xfId="0" applyNumberFormat="1" applyFont="1" applyFill="1" applyAlignment="1">
      <alignment horizontal="right" vertical="center"/>
    </xf>
    <xf numFmtId="0" fontId="5" fillId="5" borderId="46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18" xfId="0" applyFont="1" applyBorder="1"/>
    <xf numFmtId="0" fontId="5" fillId="0" borderId="24" xfId="0" applyFont="1" applyBorder="1"/>
    <xf numFmtId="0" fontId="5" fillId="5" borderId="0" xfId="0" applyFont="1" applyFill="1" applyAlignment="1">
      <alignment horizontal="right" vertical="center"/>
    </xf>
    <xf numFmtId="0" fontId="5" fillId="5" borderId="0" xfId="0" applyFont="1" applyFill="1" applyAlignment="1">
      <alignment horizontal="right"/>
    </xf>
    <xf numFmtId="0" fontId="5" fillId="6" borderId="0" xfId="0" applyFont="1" applyFill="1" applyAlignment="1">
      <alignment horizontal="right"/>
    </xf>
    <xf numFmtId="0" fontId="5" fillId="6" borderId="7" xfId="0" applyFont="1" applyFill="1" applyBorder="1" applyAlignment="1">
      <alignment horizontal="right"/>
    </xf>
    <xf numFmtId="0" fontId="5" fillId="5" borderId="7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5" fillId="5" borderId="46" xfId="0" applyFont="1" applyFill="1" applyBorder="1" applyAlignment="1">
      <alignment horizontal="right"/>
    </xf>
    <xf numFmtId="0" fontId="5" fillId="6" borderId="46" xfId="0" applyFont="1" applyFill="1" applyBorder="1" applyAlignment="1">
      <alignment horizontal="right"/>
    </xf>
    <xf numFmtId="0" fontId="5" fillId="5" borderId="18" xfId="0" applyFont="1" applyFill="1" applyBorder="1" applyAlignment="1">
      <alignment horizontal="right"/>
    </xf>
    <xf numFmtId="0" fontId="5" fillId="6" borderId="0" xfId="0" applyFont="1" applyFill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9BDAD"/>
      <color rgb="FFFCAF8C"/>
      <color rgb="FFFF7E79"/>
      <color rgb="FFFFD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ovascotia.ca/dhw/pharmacare/formulary.asp" TargetMode="External"/><Relationship Id="rId13" Type="http://schemas.openxmlformats.org/officeDocument/2006/relationships/hyperlink" Target="https://nihb-ssna.express-scripts.ca/en/0205140506092019/16/160407;%20https:/www.sac-isc.gc.ca/eng/1572888328565/1572888420703" TargetMode="External"/><Relationship Id="rId3" Type="http://schemas.openxmlformats.org/officeDocument/2006/relationships/hyperlink" Target="https://www.ab.bluecross.ca/dbl/publications.php" TargetMode="External"/><Relationship Id="rId7" Type="http://schemas.openxmlformats.org/officeDocument/2006/relationships/hyperlink" Target="https://www2.gnb.ca/content/gnb/en/departments/health/MedicarePrescriptionDrugPlan/NBDrugPlan/ForHealthCareProfessionals/NewBrunswickDrugPlansFormulary.html" TargetMode="External"/><Relationship Id="rId12" Type="http://schemas.openxmlformats.org/officeDocument/2006/relationships/hyperlink" Target="https://www.sac-isc.gc.ca/eng/1572888328565/1572888420703" TargetMode="External"/><Relationship Id="rId2" Type="http://schemas.openxmlformats.org/officeDocument/2006/relationships/hyperlink" Target="https://formulary.drugplan.ehealthsask.ca/SearchFormulary/BG/455680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pharmacareformularysearch.gov.bc.ca/faces/Search.xhtml" TargetMode="External"/><Relationship Id="rId6" Type="http://schemas.openxmlformats.org/officeDocument/2006/relationships/hyperlink" Target="https://www.formulary.health.gov.on.ca/formulary/" TargetMode="External"/><Relationship Id="rId11" Type="http://schemas.openxmlformats.org/officeDocument/2006/relationships/hyperlink" Target="https://ihs.gov.yk.ca/drugs/f?p=161:9000::::::" TargetMode="External"/><Relationship Id="rId5" Type="http://schemas.openxmlformats.org/officeDocument/2006/relationships/hyperlink" Target="https://www.ramq.gouv.qc.ca/en/citizens/prescription-drug-insurance/find-out-whether-a-drug-covered" TargetMode="External"/><Relationship Id="rId15" Type="http://schemas.openxmlformats.org/officeDocument/2006/relationships/hyperlink" Target="https://iea.blob.core.windows.net/assets/66965fb0-87c9-4bc7-990d-a509a1646956/Fuel_Economy_in_Major_Car_Markets.pdf" TargetMode="External"/><Relationship Id="rId10" Type="http://schemas.openxmlformats.org/officeDocument/2006/relationships/hyperlink" Target="https://www.health.gov.nl.ca/health/nlpdp/fmlsearch.asp" TargetMode="External"/><Relationship Id="rId4" Type="http://schemas.openxmlformats.org/officeDocument/2006/relationships/hyperlink" Target="https://web22.gov.mb.ca/eFormulary/" TargetMode="External"/><Relationship Id="rId9" Type="http://schemas.openxmlformats.org/officeDocument/2006/relationships/hyperlink" Target="https://www.princeedwardisland.ca/en/information/health-pei/pei-pharmacare-formulary" TargetMode="External"/><Relationship Id="rId14" Type="http://schemas.openxmlformats.org/officeDocument/2006/relationships/hyperlink" Target="https://view.publitas.com/5231e51e-4654-42c2-accd-b722e21f3093/inhaler-coverage-chart-references/page/1?_gl=1*1s4gqx*_ga*OTc2OTUwNTY3LjE2NjY4OTM1MjM.*_ga_TRM5NF4JFC*MTY4OTc4OTkzMy4xNTIuMC4xNjg5Nzg5OTMzLjAuMC4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172AE-B794-4F0C-89BB-6E38D121BBAE}">
  <dimension ref="A1:XM111"/>
  <sheetViews>
    <sheetView tabSelected="1" topLeftCell="B1" zoomScale="47" zoomScaleNormal="47" workbookViewId="0">
      <selection activeCell="E50" sqref="E50:F50"/>
    </sheetView>
  </sheetViews>
  <sheetFormatPr defaultColWidth="10.796875" defaultRowHeight="13.2" x14ac:dyDescent="0.25"/>
  <cols>
    <col min="1" max="1" width="16.796875" style="2" bestFit="1" customWidth="1"/>
    <col min="2" max="2" width="35.19921875" style="2" bestFit="1" customWidth="1"/>
    <col min="3" max="3" width="12.69921875" style="19" customWidth="1"/>
    <col min="4" max="4" width="14.3984375" style="21" customWidth="1"/>
    <col min="5" max="5" width="20.19921875" style="20" customWidth="1"/>
    <col min="6" max="6" width="32.5" style="1" bestFit="1" customWidth="1"/>
    <col min="7" max="8" width="11.5" style="1" customWidth="1"/>
    <col min="9" max="9" width="12.8984375" style="23" customWidth="1"/>
    <col min="10" max="10" width="15" style="1" customWidth="1"/>
    <col min="11" max="11" width="9.796875" style="23" customWidth="1"/>
    <col min="12" max="12" width="14.796875" style="23" customWidth="1"/>
    <col min="13" max="13" width="12.796875" style="18" customWidth="1"/>
    <col min="14" max="14" width="14.796875" style="22" customWidth="1"/>
    <col min="15" max="18" width="10.796875" style="1"/>
    <col min="19" max="19" width="13.796875" style="1" customWidth="1"/>
    <col min="20" max="16384" width="10.796875" style="1"/>
  </cols>
  <sheetData>
    <row r="1" spans="1:637" ht="18" x14ac:dyDescent="0.35">
      <c r="A1" s="24"/>
      <c r="B1" s="24"/>
      <c r="C1" s="25"/>
      <c r="D1" s="220" t="s">
        <v>180</v>
      </c>
      <c r="E1" s="26"/>
      <c r="F1" s="27"/>
      <c r="G1" s="222" t="s">
        <v>101</v>
      </c>
      <c r="H1" s="191" t="s">
        <v>248</v>
      </c>
      <c r="I1" s="225" t="s">
        <v>46</v>
      </c>
      <c r="J1" s="225"/>
      <c r="K1" s="226"/>
      <c r="L1" s="227" t="s">
        <v>33</v>
      </c>
      <c r="M1" s="228"/>
      <c r="N1" s="229"/>
      <c r="O1" s="123" t="s">
        <v>207</v>
      </c>
      <c r="P1" s="124"/>
      <c r="Q1" s="124"/>
      <c r="R1" s="124"/>
      <c r="S1" s="124"/>
      <c r="T1" s="125"/>
      <c r="U1" s="125"/>
      <c r="V1" s="125"/>
      <c r="W1" s="125"/>
      <c r="X1" s="125"/>
      <c r="Y1" s="125"/>
      <c r="Z1" s="125"/>
      <c r="AA1" s="126"/>
    </row>
    <row r="2" spans="1:637" ht="18.600000000000001" thickBot="1" x14ac:dyDescent="0.4">
      <c r="A2" s="24"/>
      <c r="B2" s="24"/>
      <c r="C2" s="25"/>
      <c r="D2" s="221"/>
      <c r="E2" s="26"/>
      <c r="F2" s="27"/>
      <c r="G2" s="223"/>
      <c r="H2" s="192"/>
      <c r="I2" s="160"/>
      <c r="J2" s="26"/>
      <c r="K2" s="28"/>
      <c r="L2" s="29" t="s">
        <v>34</v>
      </c>
      <c r="M2" s="30" t="s">
        <v>35</v>
      </c>
      <c r="N2" s="31"/>
      <c r="O2" s="127" t="s">
        <v>208</v>
      </c>
      <c r="P2" s="128" t="s">
        <v>209</v>
      </c>
      <c r="Q2" s="129" t="s">
        <v>210</v>
      </c>
      <c r="R2" s="128" t="s">
        <v>211</v>
      </c>
      <c r="S2" s="130" t="s">
        <v>212</v>
      </c>
      <c r="T2" s="131" t="s">
        <v>213</v>
      </c>
      <c r="U2" s="130" t="s">
        <v>214</v>
      </c>
      <c r="V2" s="131" t="s">
        <v>215</v>
      </c>
      <c r="W2" s="130" t="s">
        <v>216</v>
      </c>
      <c r="X2" s="131" t="s">
        <v>217</v>
      </c>
      <c r="Y2" s="130" t="s">
        <v>218</v>
      </c>
      <c r="Z2" s="131" t="s">
        <v>219</v>
      </c>
      <c r="AA2" s="132" t="s">
        <v>220</v>
      </c>
    </row>
    <row r="3" spans="1:637" ht="16.8" thickBot="1" x14ac:dyDescent="0.4">
      <c r="A3" s="24"/>
      <c r="B3" s="24"/>
      <c r="C3" s="25"/>
      <c r="D3" s="221"/>
      <c r="E3" s="26"/>
      <c r="F3" s="27"/>
      <c r="G3" s="223"/>
      <c r="H3" s="192"/>
      <c r="I3" s="230" t="s">
        <v>92</v>
      </c>
      <c r="J3" s="230"/>
      <c r="K3" s="231"/>
      <c r="L3" s="32" t="s">
        <v>39</v>
      </c>
      <c r="M3" s="232" t="s">
        <v>45</v>
      </c>
      <c r="N3" s="233"/>
      <c r="O3" s="133" t="s">
        <v>221</v>
      </c>
      <c r="P3" s="134" t="s">
        <v>222</v>
      </c>
      <c r="Q3" s="135" t="s">
        <v>223</v>
      </c>
      <c r="R3" s="134" t="s">
        <v>224</v>
      </c>
      <c r="S3" s="135" t="s">
        <v>225</v>
      </c>
      <c r="T3" s="134" t="s">
        <v>226</v>
      </c>
      <c r="U3" s="135" t="s">
        <v>227</v>
      </c>
      <c r="V3" s="134" t="s">
        <v>228</v>
      </c>
      <c r="W3" s="135" t="s">
        <v>229</v>
      </c>
      <c r="X3" s="134" t="s">
        <v>230</v>
      </c>
      <c r="Y3" s="135" t="s">
        <v>231</v>
      </c>
      <c r="Z3" s="134" t="s">
        <v>232</v>
      </c>
      <c r="AA3" s="136" t="s">
        <v>233</v>
      </c>
    </row>
    <row r="4" spans="1:637" s="4" customFormat="1" ht="19.2" thickBot="1" x14ac:dyDescent="0.45">
      <c r="A4" s="33" t="s">
        <v>0</v>
      </c>
      <c r="B4" s="34" t="s">
        <v>1</v>
      </c>
      <c r="C4" s="35" t="s">
        <v>37</v>
      </c>
      <c r="D4" s="221"/>
      <c r="E4" s="234" t="s">
        <v>181</v>
      </c>
      <c r="F4" s="235"/>
      <c r="G4" s="224"/>
      <c r="H4" s="193"/>
      <c r="I4" s="36" t="s">
        <v>45</v>
      </c>
      <c r="J4" s="37" t="s">
        <v>39</v>
      </c>
      <c r="K4" s="38" t="s">
        <v>104</v>
      </c>
      <c r="L4" s="47" t="s">
        <v>40</v>
      </c>
      <c r="M4" s="46" t="s">
        <v>40</v>
      </c>
      <c r="N4" s="39" t="s">
        <v>36</v>
      </c>
      <c r="O4" s="137"/>
      <c r="P4" s="138"/>
      <c r="Q4" s="139"/>
      <c r="R4" s="138"/>
      <c r="S4" s="139"/>
      <c r="T4" s="138"/>
      <c r="U4" s="139"/>
      <c r="V4" s="140"/>
      <c r="W4" s="141"/>
      <c r="X4" s="140"/>
      <c r="Y4" s="141"/>
      <c r="Z4" s="140"/>
      <c r="AA4" s="142"/>
    </row>
    <row r="5" spans="1:637" s="5" customFormat="1" ht="18.600000000000001" x14ac:dyDescent="0.4">
      <c r="A5" s="182" t="s">
        <v>2</v>
      </c>
      <c r="B5" s="186" t="s">
        <v>10</v>
      </c>
      <c r="C5" s="48" t="s">
        <v>110</v>
      </c>
      <c r="D5" s="49" t="s">
        <v>32</v>
      </c>
      <c r="E5" s="50" t="s">
        <v>96</v>
      </c>
      <c r="F5" s="215" t="s">
        <v>97</v>
      </c>
      <c r="G5" s="50">
        <v>200</v>
      </c>
      <c r="H5" s="161" t="s">
        <v>249</v>
      </c>
      <c r="I5" s="51">
        <v>19.690000000000001</v>
      </c>
      <c r="J5" s="50">
        <f>ROUND(I5/G5,2)</f>
        <v>0.1</v>
      </c>
      <c r="K5" s="51">
        <f>8*J5</f>
        <v>0.8</v>
      </c>
      <c r="L5" s="52">
        <v>141</v>
      </c>
      <c r="M5" s="53">
        <f>L5*G5</f>
        <v>28200</v>
      </c>
      <c r="N5" s="54">
        <f>M5/206</f>
        <v>136.89320388349515</v>
      </c>
      <c r="O5" s="143" t="s">
        <v>234</v>
      </c>
      <c r="P5" s="144" t="s">
        <v>234</v>
      </c>
      <c r="Q5" s="143" t="s">
        <v>234</v>
      </c>
      <c r="R5" s="144" t="s">
        <v>234</v>
      </c>
      <c r="S5" s="143" t="s">
        <v>234</v>
      </c>
      <c r="T5" s="144" t="s">
        <v>234</v>
      </c>
      <c r="U5" s="143" t="s">
        <v>234</v>
      </c>
      <c r="V5" s="144" t="s">
        <v>234</v>
      </c>
      <c r="W5" s="143" t="s">
        <v>234</v>
      </c>
      <c r="X5" s="144" t="s">
        <v>234</v>
      </c>
      <c r="Y5" s="143" t="s">
        <v>234</v>
      </c>
      <c r="Z5" s="144" t="s">
        <v>234</v>
      </c>
      <c r="AA5" s="145" t="s">
        <v>234</v>
      </c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</row>
    <row r="6" spans="1:637" s="5" customFormat="1" ht="18.600000000000001" x14ac:dyDescent="0.4">
      <c r="A6" s="183"/>
      <c r="B6" s="187"/>
      <c r="C6" s="55" t="s">
        <v>111</v>
      </c>
      <c r="D6" s="56" t="s">
        <v>32</v>
      </c>
      <c r="E6" s="57" t="s">
        <v>95</v>
      </c>
      <c r="F6" s="210"/>
      <c r="G6" s="58">
        <v>200</v>
      </c>
      <c r="H6" s="162" t="s">
        <v>250</v>
      </c>
      <c r="I6" s="59">
        <v>18.489999999999998</v>
      </c>
      <c r="J6" s="57">
        <f>ROUND(I6/G6,2)</f>
        <v>0.09</v>
      </c>
      <c r="K6" s="59">
        <f>8*J6</f>
        <v>0.72</v>
      </c>
      <c r="L6" s="59">
        <v>48.6</v>
      </c>
      <c r="M6" s="60">
        <f>L6*G6</f>
        <v>9720</v>
      </c>
      <c r="N6" s="61">
        <f t="shared" ref="N6:N69" si="0">M6/206</f>
        <v>47.184466019417478</v>
      </c>
      <c r="O6" t="s">
        <v>234</v>
      </c>
      <c r="P6" s="146" t="s">
        <v>234</v>
      </c>
      <c r="Q6" t="s">
        <v>234</v>
      </c>
      <c r="R6" s="146" t="s">
        <v>234</v>
      </c>
      <c r="S6" t="s">
        <v>234</v>
      </c>
      <c r="T6" s="146" t="s">
        <v>234</v>
      </c>
      <c r="U6" t="s">
        <v>234</v>
      </c>
      <c r="V6" s="146" t="s">
        <v>234</v>
      </c>
      <c r="W6" t="s">
        <v>234</v>
      </c>
      <c r="X6" s="146" t="s">
        <v>234</v>
      </c>
      <c r="Y6" t="s">
        <v>234</v>
      </c>
      <c r="Z6" s="146" t="s">
        <v>234</v>
      </c>
      <c r="AA6" s="147" t="s">
        <v>234</v>
      </c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</row>
    <row r="7" spans="1:637" s="5" customFormat="1" ht="18.600000000000001" x14ac:dyDescent="0.4">
      <c r="A7" s="183"/>
      <c r="B7" s="187"/>
      <c r="C7" s="55" t="s">
        <v>112</v>
      </c>
      <c r="D7" s="56" t="s">
        <v>32</v>
      </c>
      <c r="E7" s="57" t="s">
        <v>94</v>
      </c>
      <c r="F7" s="210"/>
      <c r="G7" s="216">
        <v>200</v>
      </c>
      <c r="H7" s="62" t="s">
        <v>249</v>
      </c>
      <c r="I7" s="217">
        <v>18.45</v>
      </c>
      <c r="J7" s="57">
        <f>ROUND(I7/G7,2)</f>
        <v>0.09</v>
      </c>
      <c r="K7" s="59">
        <f t="shared" ref="K7:K9" si="1">8*J7</f>
        <v>0.72</v>
      </c>
      <c r="L7" s="59">
        <v>141</v>
      </c>
      <c r="M7" s="60">
        <f>L7*G7</f>
        <v>28200</v>
      </c>
      <c r="N7" s="61">
        <f t="shared" si="0"/>
        <v>136.89320388349515</v>
      </c>
      <c r="O7" t="s">
        <v>234</v>
      </c>
      <c r="P7" s="146" t="s">
        <v>234</v>
      </c>
      <c r="Q7" t="s">
        <v>234</v>
      </c>
      <c r="R7" s="146" t="s">
        <v>234</v>
      </c>
      <c r="S7" t="s">
        <v>234</v>
      </c>
      <c r="T7" s="146" t="s">
        <v>234</v>
      </c>
      <c r="U7" t="s">
        <v>234</v>
      </c>
      <c r="V7" s="146" t="s">
        <v>234</v>
      </c>
      <c r="W7" t="s">
        <v>234</v>
      </c>
      <c r="X7" s="146" t="s">
        <v>234</v>
      </c>
      <c r="Y7" t="s">
        <v>234</v>
      </c>
      <c r="Z7" s="146" t="s">
        <v>234</v>
      </c>
      <c r="AA7" s="147" t="s">
        <v>234</v>
      </c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</row>
    <row r="8" spans="1:637" s="5" customFormat="1" ht="18.600000000000001" x14ac:dyDescent="0.4">
      <c r="A8" s="183"/>
      <c r="B8" s="187"/>
      <c r="C8" s="55" t="s">
        <v>113</v>
      </c>
      <c r="D8" s="56" t="s">
        <v>32</v>
      </c>
      <c r="E8" s="57" t="s">
        <v>102</v>
      </c>
      <c r="F8" s="210"/>
      <c r="G8" s="216"/>
      <c r="H8" s="62" t="s">
        <v>249</v>
      </c>
      <c r="I8" s="217"/>
      <c r="J8" s="57">
        <f>ROUND(I7/G7,2)</f>
        <v>0.09</v>
      </c>
      <c r="K8" s="59">
        <f t="shared" si="1"/>
        <v>0.72</v>
      </c>
      <c r="L8" s="59">
        <v>141</v>
      </c>
      <c r="M8" s="60">
        <f>L8*G7</f>
        <v>28200</v>
      </c>
      <c r="N8" s="61">
        <f t="shared" si="0"/>
        <v>136.89320388349515</v>
      </c>
      <c r="O8" t="s">
        <v>234</v>
      </c>
      <c r="P8" s="146" t="s">
        <v>234</v>
      </c>
      <c r="Q8" t="s">
        <v>234</v>
      </c>
      <c r="R8" s="146" t="s">
        <v>234</v>
      </c>
      <c r="S8" t="s">
        <v>234</v>
      </c>
      <c r="T8" s="146" t="s">
        <v>234</v>
      </c>
      <c r="U8" t="s">
        <v>234</v>
      </c>
      <c r="V8" s="146" t="s">
        <v>234</v>
      </c>
      <c r="W8" t="s">
        <v>234</v>
      </c>
      <c r="X8" s="146" t="s">
        <v>234</v>
      </c>
      <c r="Y8" t="s">
        <v>234</v>
      </c>
      <c r="Z8" s="146" t="s">
        <v>234</v>
      </c>
      <c r="AA8" s="147" t="s">
        <v>234</v>
      </c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</row>
    <row r="9" spans="1:637" s="5" customFormat="1" ht="18.600000000000001" x14ac:dyDescent="0.4">
      <c r="A9" s="183"/>
      <c r="B9" s="187"/>
      <c r="C9" s="55" t="s">
        <v>156</v>
      </c>
      <c r="D9" s="56" t="s">
        <v>32</v>
      </c>
      <c r="E9" s="57" t="s">
        <v>93</v>
      </c>
      <c r="F9" s="210"/>
      <c r="G9" s="216"/>
      <c r="H9" s="62" t="s">
        <v>249</v>
      </c>
      <c r="I9" s="217"/>
      <c r="J9" s="57">
        <f>ROUND(I7/G7,2)</f>
        <v>0.09</v>
      </c>
      <c r="K9" s="59">
        <f t="shared" si="1"/>
        <v>0.72</v>
      </c>
      <c r="L9" s="59">
        <v>48.6</v>
      </c>
      <c r="M9" s="60">
        <f>L9*G7</f>
        <v>9720</v>
      </c>
      <c r="N9" s="61">
        <f t="shared" si="0"/>
        <v>47.184466019417478</v>
      </c>
      <c r="O9" t="s">
        <v>234</v>
      </c>
      <c r="P9" s="146" t="s">
        <v>234</v>
      </c>
      <c r="Q9" t="s">
        <v>234</v>
      </c>
      <c r="R9" s="146" t="s">
        <v>234</v>
      </c>
      <c r="S9" t="s">
        <v>234</v>
      </c>
      <c r="T9" s="146" t="s">
        <v>234</v>
      </c>
      <c r="U9" t="s">
        <v>234</v>
      </c>
      <c r="V9" s="146" t="s">
        <v>234</v>
      </c>
      <c r="W9" t="s">
        <v>234</v>
      </c>
      <c r="X9" s="146" t="s">
        <v>234</v>
      </c>
      <c r="Y9" t="s">
        <v>234</v>
      </c>
      <c r="Z9" s="146" t="s">
        <v>234</v>
      </c>
      <c r="AA9" s="147" t="s">
        <v>234</v>
      </c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</row>
    <row r="10" spans="1:637" s="6" customFormat="1" ht="18.600000000000001" x14ac:dyDescent="0.4">
      <c r="A10" s="183"/>
      <c r="B10" s="187"/>
      <c r="C10" s="84" t="s">
        <v>157</v>
      </c>
      <c r="D10" s="85" t="s">
        <v>32</v>
      </c>
      <c r="E10" s="189" t="s">
        <v>98</v>
      </c>
      <c r="F10" s="189"/>
      <c r="G10" s="86">
        <v>60</v>
      </c>
      <c r="H10" s="163" t="s">
        <v>249</v>
      </c>
      <c r="I10" s="87">
        <v>24.32</v>
      </c>
      <c r="J10" s="88">
        <f t="shared" ref="J10:J24" si="2">ROUND(I10/G10,2)</f>
        <v>0.41</v>
      </c>
      <c r="K10" s="87">
        <f>4*J10</f>
        <v>1.64</v>
      </c>
      <c r="L10" s="87">
        <v>10</v>
      </c>
      <c r="M10" s="89">
        <f t="shared" ref="M10:M24" si="3">L10*G10</f>
        <v>600</v>
      </c>
      <c r="N10" s="90">
        <f t="shared" si="0"/>
        <v>2.912621359223301</v>
      </c>
      <c r="O10" s="148" t="s">
        <v>235</v>
      </c>
      <c r="P10" s="149" t="s">
        <v>235</v>
      </c>
      <c r="Q10" s="148" t="s">
        <v>235</v>
      </c>
      <c r="R10" s="149" t="s">
        <v>235</v>
      </c>
      <c r="S10" s="148" t="s">
        <v>235</v>
      </c>
      <c r="T10" s="149" t="s">
        <v>236</v>
      </c>
      <c r="U10" t="s">
        <v>234</v>
      </c>
      <c r="V10" s="146" t="s">
        <v>234</v>
      </c>
      <c r="W10" t="s">
        <v>234</v>
      </c>
      <c r="X10" s="149" t="s">
        <v>235</v>
      </c>
      <c r="Y10" s="148" t="s">
        <v>235</v>
      </c>
      <c r="Z10" s="146" t="s">
        <v>234</v>
      </c>
      <c r="AA10" s="147" t="s">
        <v>234</v>
      </c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</row>
    <row r="11" spans="1:637" s="8" customFormat="1" ht="19.2" thickBot="1" x14ac:dyDescent="0.45">
      <c r="A11" s="185"/>
      <c r="B11" s="42" t="s">
        <v>11</v>
      </c>
      <c r="C11" s="91" t="s">
        <v>158</v>
      </c>
      <c r="D11" s="92" t="s">
        <v>32</v>
      </c>
      <c r="E11" s="190" t="s">
        <v>99</v>
      </c>
      <c r="F11" s="190"/>
      <c r="G11" s="93">
        <v>120</v>
      </c>
      <c r="H11" s="164" t="s">
        <v>250</v>
      </c>
      <c r="I11" s="94">
        <v>23.47</v>
      </c>
      <c r="J11" s="95">
        <f t="shared" si="2"/>
        <v>0.2</v>
      </c>
      <c r="K11" s="94">
        <f>4*J11</f>
        <v>0.8</v>
      </c>
      <c r="L11" s="94">
        <v>4.0999999999999996</v>
      </c>
      <c r="M11" s="96">
        <f t="shared" si="3"/>
        <v>491.99999999999994</v>
      </c>
      <c r="N11" s="97">
        <f t="shared" si="0"/>
        <v>2.3883495145631066</v>
      </c>
      <c r="O11" t="s">
        <v>234</v>
      </c>
      <c r="P11" s="146" t="s">
        <v>234</v>
      </c>
      <c r="Q11" t="s">
        <v>234</v>
      </c>
      <c r="R11" s="146" t="s">
        <v>234</v>
      </c>
      <c r="S11" t="s">
        <v>234</v>
      </c>
      <c r="T11" s="146" t="s">
        <v>234</v>
      </c>
      <c r="U11" t="s">
        <v>234</v>
      </c>
      <c r="V11" s="146" t="s">
        <v>234</v>
      </c>
      <c r="W11" t="s">
        <v>234</v>
      </c>
      <c r="X11" s="146" t="s">
        <v>234</v>
      </c>
      <c r="Y11" t="s">
        <v>234</v>
      </c>
      <c r="Z11" s="146" t="s">
        <v>234</v>
      </c>
      <c r="AA11" s="147" t="s">
        <v>234</v>
      </c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</row>
    <row r="12" spans="1:637" s="16" customFormat="1" ht="19.2" thickBot="1" x14ac:dyDescent="0.45">
      <c r="A12" s="33" t="s">
        <v>8</v>
      </c>
      <c r="B12" s="43" t="s">
        <v>30</v>
      </c>
      <c r="C12" s="98" t="s">
        <v>179</v>
      </c>
      <c r="D12" s="99" t="s">
        <v>32</v>
      </c>
      <c r="E12" s="213" t="s">
        <v>100</v>
      </c>
      <c r="F12" s="213"/>
      <c r="G12" s="100">
        <v>120</v>
      </c>
      <c r="H12" s="165" t="s">
        <v>251</v>
      </c>
      <c r="I12" s="101">
        <v>48.7</v>
      </c>
      <c r="J12" s="102">
        <f t="shared" si="2"/>
        <v>0.41</v>
      </c>
      <c r="K12" s="101">
        <f>4*J12</f>
        <v>1.64</v>
      </c>
      <c r="L12" s="101">
        <v>12.92</v>
      </c>
      <c r="M12" s="103">
        <f t="shared" si="3"/>
        <v>1550.4</v>
      </c>
      <c r="N12" s="104">
        <f t="shared" si="0"/>
        <v>7.5262135922330105</v>
      </c>
      <c r="O12" s="143" t="s">
        <v>234</v>
      </c>
      <c r="P12" s="150" t="s">
        <v>235</v>
      </c>
      <c r="Q12" s="143" t="s">
        <v>234</v>
      </c>
      <c r="R12" s="144" t="s">
        <v>234</v>
      </c>
      <c r="S12" s="151" t="s">
        <v>235</v>
      </c>
      <c r="T12" s="150" t="s">
        <v>235</v>
      </c>
      <c r="U12" s="143" t="s">
        <v>234</v>
      </c>
      <c r="V12" s="144" t="s">
        <v>234</v>
      </c>
      <c r="W12" s="143" t="s">
        <v>234</v>
      </c>
      <c r="X12" s="144" t="s">
        <v>234</v>
      </c>
      <c r="Y12" s="143" t="s">
        <v>234</v>
      </c>
      <c r="Z12" s="144" t="s">
        <v>234</v>
      </c>
      <c r="AA12" s="145" t="s">
        <v>234</v>
      </c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</row>
    <row r="13" spans="1:637" s="9" customFormat="1" ht="19.2" thickBot="1" x14ac:dyDescent="0.45">
      <c r="A13" s="33" t="s">
        <v>5</v>
      </c>
      <c r="B13" s="43" t="s">
        <v>38</v>
      </c>
      <c r="C13" s="64" t="s">
        <v>114</v>
      </c>
      <c r="D13" s="65" t="s">
        <v>32</v>
      </c>
      <c r="E13" s="214" t="s">
        <v>103</v>
      </c>
      <c r="F13" s="214"/>
      <c r="G13" s="66">
        <v>200</v>
      </c>
      <c r="H13" s="166" t="s">
        <v>251</v>
      </c>
      <c r="I13" s="67">
        <v>36.43</v>
      </c>
      <c r="J13" s="68">
        <f t="shared" si="2"/>
        <v>0.18</v>
      </c>
      <c r="K13" s="67">
        <f>4*J13</f>
        <v>0.72</v>
      </c>
      <c r="L13" s="67">
        <v>73</v>
      </c>
      <c r="M13" s="69">
        <f t="shared" si="3"/>
        <v>14600</v>
      </c>
      <c r="N13" s="70">
        <f t="shared" si="0"/>
        <v>70.873786407766985</v>
      </c>
      <c r="O13" s="143" t="s">
        <v>234</v>
      </c>
      <c r="P13" s="144" t="s">
        <v>234</v>
      </c>
      <c r="Q13" s="143" t="s">
        <v>234</v>
      </c>
      <c r="R13" s="144" t="s">
        <v>234</v>
      </c>
      <c r="S13" s="143" t="s">
        <v>234</v>
      </c>
      <c r="T13" s="144" t="s">
        <v>234</v>
      </c>
      <c r="U13" s="143" t="s">
        <v>234</v>
      </c>
      <c r="V13" s="144" t="s">
        <v>234</v>
      </c>
      <c r="W13" s="143" t="s">
        <v>234</v>
      </c>
      <c r="X13" s="144" t="s">
        <v>234</v>
      </c>
      <c r="Y13" s="143" t="s">
        <v>234</v>
      </c>
      <c r="Z13" s="144" t="s">
        <v>234</v>
      </c>
      <c r="AA13" s="145" t="s">
        <v>234</v>
      </c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10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11"/>
      <c r="PP13" s="11"/>
      <c r="PQ13" s="11"/>
      <c r="PR13" s="11"/>
      <c r="PS13" s="11"/>
      <c r="PT13" s="11"/>
      <c r="PU13" s="11"/>
      <c r="PV13" s="11"/>
      <c r="PW13" s="11"/>
      <c r="PX13" s="11"/>
      <c r="PY13" s="11"/>
      <c r="PZ13" s="11"/>
      <c r="QA13" s="11"/>
      <c r="QB13" s="11"/>
      <c r="QC13" s="11"/>
      <c r="QD13" s="11"/>
      <c r="QE13" s="11"/>
      <c r="QF13" s="11"/>
      <c r="QG13" s="11"/>
      <c r="QH13" s="11"/>
      <c r="QI13" s="11"/>
      <c r="QJ13" s="11"/>
      <c r="QK13" s="11"/>
      <c r="QL13" s="11"/>
      <c r="QM13" s="11"/>
      <c r="QN13" s="11"/>
      <c r="QO13" s="11"/>
      <c r="QP13" s="11"/>
      <c r="QQ13" s="11"/>
      <c r="QR13" s="11"/>
      <c r="QS13" s="11"/>
      <c r="QT13" s="11"/>
      <c r="QU13" s="11"/>
      <c r="QV13" s="11"/>
      <c r="QW13" s="11"/>
      <c r="QX13" s="11"/>
      <c r="QY13" s="11"/>
      <c r="QZ13" s="11"/>
      <c r="RA13" s="11"/>
      <c r="RB13" s="11"/>
      <c r="RC13" s="11"/>
      <c r="RD13" s="11"/>
      <c r="RE13" s="11"/>
      <c r="RF13" s="11"/>
      <c r="RG13" s="11"/>
      <c r="RH13" s="11"/>
      <c r="RI13" s="11"/>
      <c r="RJ13" s="11"/>
      <c r="RK13" s="11"/>
      <c r="RL13" s="11"/>
      <c r="RM13" s="11"/>
      <c r="RN13" s="11"/>
      <c r="RO13" s="11"/>
      <c r="RP13" s="11"/>
      <c r="RQ13" s="11"/>
      <c r="RR13" s="11"/>
      <c r="RS13" s="11"/>
      <c r="RT13" s="11"/>
      <c r="RU13" s="11"/>
      <c r="RV13" s="11"/>
      <c r="RW13" s="11"/>
      <c r="RX13" s="11"/>
      <c r="RY13" s="11"/>
      <c r="RZ13" s="11"/>
      <c r="SA13" s="11"/>
      <c r="SB13" s="11"/>
      <c r="SC13" s="11"/>
      <c r="SD13" s="11"/>
      <c r="SE13" s="11"/>
      <c r="SF13" s="11"/>
      <c r="SG13" s="11"/>
      <c r="SH13" s="11"/>
      <c r="SI13" s="11"/>
      <c r="SJ13" s="11"/>
      <c r="SK13" s="11"/>
      <c r="SL13" s="11"/>
      <c r="SM13" s="11"/>
      <c r="SN13" s="11"/>
      <c r="SO13" s="11"/>
      <c r="SP13" s="11"/>
      <c r="SQ13" s="11"/>
      <c r="SR13" s="11"/>
      <c r="SS13" s="11"/>
      <c r="ST13" s="11"/>
      <c r="SU13" s="11"/>
      <c r="SV13" s="11"/>
      <c r="SW13" s="11"/>
      <c r="SX13" s="11"/>
      <c r="SY13" s="11"/>
      <c r="SZ13" s="11"/>
      <c r="TA13" s="11"/>
      <c r="TB13" s="11"/>
      <c r="TC13" s="11"/>
      <c r="TD13" s="11"/>
      <c r="TE13" s="11"/>
      <c r="TF13" s="11"/>
      <c r="TG13" s="11"/>
      <c r="TH13" s="11"/>
      <c r="TI13" s="11"/>
      <c r="TJ13" s="11"/>
      <c r="TK13" s="11"/>
      <c r="TL13" s="11"/>
      <c r="TM13" s="11"/>
      <c r="TN13" s="11"/>
      <c r="TO13" s="11"/>
      <c r="TP13" s="11"/>
      <c r="TQ13" s="11"/>
      <c r="TR13" s="11"/>
      <c r="TS13" s="11"/>
      <c r="TT13" s="11"/>
      <c r="TU13" s="11"/>
      <c r="TV13" s="11"/>
      <c r="TW13" s="11"/>
      <c r="TX13" s="11"/>
      <c r="TY13" s="11"/>
      <c r="TZ13" s="11"/>
      <c r="UA13" s="11"/>
      <c r="UB13" s="11"/>
      <c r="UC13" s="11"/>
      <c r="UD13" s="11"/>
      <c r="UE13" s="11"/>
      <c r="UF13" s="11"/>
      <c r="UG13" s="11"/>
      <c r="UH13" s="11"/>
      <c r="UI13" s="11"/>
      <c r="UJ13" s="11"/>
      <c r="UK13" s="11"/>
      <c r="UL13" s="11"/>
      <c r="UM13" s="11"/>
      <c r="UN13" s="11"/>
      <c r="UO13" s="11"/>
      <c r="UP13" s="11"/>
      <c r="UQ13" s="11"/>
      <c r="UR13" s="11"/>
      <c r="US13" s="11"/>
      <c r="UT13" s="11"/>
      <c r="UU13" s="11"/>
      <c r="UV13" s="11"/>
      <c r="UW13" s="11"/>
      <c r="UX13" s="11"/>
      <c r="UY13" s="11"/>
      <c r="UZ13" s="11"/>
      <c r="VA13" s="11"/>
      <c r="VB13" s="11"/>
      <c r="VC13" s="11"/>
      <c r="VD13" s="11"/>
      <c r="VE13" s="11"/>
      <c r="VF13" s="11"/>
      <c r="VG13" s="11"/>
      <c r="VH13" s="11"/>
      <c r="VI13" s="11"/>
      <c r="VJ13" s="11"/>
      <c r="VK13" s="11"/>
      <c r="VL13" s="11"/>
      <c r="VM13" s="11"/>
      <c r="VN13" s="11"/>
      <c r="VO13" s="11"/>
      <c r="VP13" s="11"/>
      <c r="VQ13" s="11"/>
      <c r="VR13" s="11"/>
      <c r="VS13" s="11"/>
      <c r="VT13" s="11"/>
      <c r="VU13" s="11"/>
      <c r="VV13" s="11"/>
      <c r="VW13" s="11"/>
      <c r="VX13" s="11"/>
      <c r="VY13" s="11"/>
      <c r="VZ13" s="11"/>
      <c r="WA13" s="11"/>
      <c r="WB13" s="11"/>
      <c r="WC13" s="11"/>
      <c r="WD13" s="11"/>
      <c r="WE13" s="11"/>
      <c r="WF13" s="11"/>
      <c r="WG13" s="11"/>
      <c r="WH13" s="11"/>
      <c r="WI13" s="11"/>
      <c r="WJ13" s="11"/>
      <c r="WK13" s="11"/>
      <c r="WL13" s="11"/>
      <c r="WM13" s="11"/>
      <c r="WN13" s="11"/>
      <c r="WO13" s="11"/>
      <c r="WP13" s="11"/>
      <c r="WQ13" s="11"/>
      <c r="WR13" s="11"/>
      <c r="WS13" s="11"/>
      <c r="WT13" s="11"/>
      <c r="WU13" s="11"/>
      <c r="WV13" s="11"/>
      <c r="WW13" s="11"/>
      <c r="WX13" s="11"/>
      <c r="WY13" s="11"/>
      <c r="WZ13" s="11"/>
      <c r="XA13" s="11"/>
      <c r="XB13" s="11"/>
      <c r="XC13" s="11"/>
      <c r="XD13" s="11"/>
      <c r="XE13" s="11"/>
      <c r="XF13" s="11"/>
      <c r="XG13" s="11"/>
      <c r="XH13" s="11"/>
      <c r="XI13" s="11"/>
      <c r="XJ13" s="11"/>
      <c r="XK13" s="11"/>
      <c r="XL13" s="11"/>
      <c r="XM13" s="11"/>
    </row>
    <row r="14" spans="1:637" s="12" customFormat="1" ht="18.600000000000001" x14ac:dyDescent="0.4">
      <c r="A14" s="182" t="s">
        <v>3</v>
      </c>
      <c r="B14" s="186" t="s">
        <v>12</v>
      </c>
      <c r="C14" s="105" t="s">
        <v>115</v>
      </c>
      <c r="D14" s="106" t="s">
        <v>41</v>
      </c>
      <c r="E14" s="188" t="s">
        <v>51</v>
      </c>
      <c r="F14" s="188"/>
      <c r="G14" s="107">
        <v>200</v>
      </c>
      <c r="H14" s="167" t="s">
        <v>250</v>
      </c>
      <c r="I14" s="108">
        <v>52.48</v>
      </c>
      <c r="J14" s="109">
        <f t="shared" si="2"/>
        <v>0.26</v>
      </c>
      <c r="K14" s="108">
        <f>2*J14</f>
        <v>0.52</v>
      </c>
      <c r="L14" s="108">
        <v>7</v>
      </c>
      <c r="M14" s="110">
        <f t="shared" si="3"/>
        <v>1400</v>
      </c>
      <c r="N14" s="111">
        <f t="shared" si="0"/>
        <v>6.7961165048543686</v>
      </c>
      <c r="O14" s="143" t="s">
        <v>234</v>
      </c>
      <c r="P14" s="144" t="s">
        <v>234</v>
      </c>
      <c r="Q14" s="143" t="s">
        <v>234</v>
      </c>
      <c r="R14" s="144" t="s">
        <v>234</v>
      </c>
      <c r="S14" s="143" t="s">
        <v>234</v>
      </c>
      <c r="T14" s="144" t="s">
        <v>234</v>
      </c>
      <c r="U14" s="143" t="s">
        <v>234</v>
      </c>
      <c r="V14" s="144" t="s">
        <v>234</v>
      </c>
      <c r="W14" s="143" t="s">
        <v>234</v>
      </c>
      <c r="X14" s="144" t="s">
        <v>234</v>
      </c>
      <c r="Y14" s="143" t="s">
        <v>234</v>
      </c>
      <c r="Z14" s="144" t="s">
        <v>234</v>
      </c>
      <c r="AA14" s="145" t="s">
        <v>234</v>
      </c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</row>
    <row r="15" spans="1:637" s="12" customFormat="1" ht="18.600000000000001" x14ac:dyDescent="0.4">
      <c r="A15" s="183"/>
      <c r="B15" s="187"/>
      <c r="C15" s="84" t="s">
        <v>116</v>
      </c>
      <c r="D15" s="112" t="s">
        <v>42</v>
      </c>
      <c r="E15" s="189" t="s">
        <v>52</v>
      </c>
      <c r="F15" s="189"/>
      <c r="G15" s="86">
        <v>200</v>
      </c>
      <c r="H15" s="163" t="s">
        <v>250</v>
      </c>
      <c r="I15" s="87">
        <v>92.05</v>
      </c>
      <c r="J15" s="88">
        <f t="shared" si="2"/>
        <v>0.46</v>
      </c>
      <c r="K15" s="87">
        <f t="shared" ref="K15:K22" si="4">2*J15</f>
        <v>0.92</v>
      </c>
      <c r="L15" s="87">
        <v>14</v>
      </c>
      <c r="M15" s="89">
        <f t="shared" si="3"/>
        <v>2800</v>
      </c>
      <c r="N15" s="90">
        <f t="shared" si="0"/>
        <v>13.592233009708737</v>
      </c>
      <c r="O15" t="s">
        <v>234</v>
      </c>
      <c r="P15" s="146" t="s">
        <v>234</v>
      </c>
      <c r="Q15" t="s">
        <v>234</v>
      </c>
      <c r="R15" s="146" t="s">
        <v>234</v>
      </c>
      <c r="S15" t="s">
        <v>234</v>
      </c>
      <c r="T15" s="146" t="s">
        <v>234</v>
      </c>
      <c r="U15" t="s">
        <v>234</v>
      </c>
      <c r="V15" s="146" t="s">
        <v>234</v>
      </c>
      <c r="W15" t="s">
        <v>234</v>
      </c>
      <c r="X15" s="146" t="s">
        <v>234</v>
      </c>
      <c r="Y15" t="s">
        <v>234</v>
      </c>
      <c r="Z15" s="146" t="s">
        <v>234</v>
      </c>
      <c r="AA15" s="147" t="s">
        <v>234</v>
      </c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</row>
    <row r="16" spans="1:637" s="12" customFormat="1" ht="18.600000000000001" x14ac:dyDescent="0.4">
      <c r="A16" s="183"/>
      <c r="B16" s="187"/>
      <c r="C16" s="84" t="s">
        <v>117</v>
      </c>
      <c r="D16" s="112" t="s">
        <v>43</v>
      </c>
      <c r="E16" s="198" t="s">
        <v>53</v>
      </c>
      <c r="F16" s="198"/>
      <c r="G16" s="86">
        <v>200</v>
      </c>
      <c r="H16" s="163" t="s">
        <v>250</v>
      </c>
      <c r="I16" s="87">
        <v>129.02000000000001</v>
      </c>
      <c r="J16" s="88">
        <f t="shared" si="2"/>
        <v>0.65</v>
      </c>
      <c r="K16" s="87">
        <f t="shared" si="4"/>
        <v>1.3</v>
      </c>
      <c r="L16" s="87">
        <v>34</v>
      </c>
      <c r="M16" s="89">
        <f t="shared" si="3"/>
        <v>6800</v>
      </c>
      <c r="N16" s="90">
        <f t="shared" si="0"/>
        <v>33.009708737864081</v>
      </c>
      <c r="O16" t="s">
        <v>234</v>
      </c>
      <c r="P16" s="146" t="s">
        <v>234</v>
      </c>
      <c r="Q16" t="s">
        <v>234</v>
      </c>
      <c r="R16" s="146" t="s">
        <v>234</v>
      </c>
      <c r="S16" t="s">
        <v>234</v>
      </c>
      <c r="T16" s="146" t="s">
        <v>234</v>
      </c>
      <c r="U16" t="s">
        <v>234</v>
      </c>
      <c r="V16" s="146" t="s">
        <v>234</v>
      </c>
      <c r="W16" t="s">
        <v>234</v>
      </c>
      <c r="X16" s="146" t="s">
        <v>234</v>
      </c>
      <c r="Y16" t="s">
        <v>234</v>
      </c>
      <c r="Z16" s="146" t="s">
        <v>234</v>
      </c>
      <c r="AA16" s="147" t="s">
        <v>234</v>
      </c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</row>
    <row r="17" spans="1:637" s="5" customFormat="1" ht="18.600000000000001" x14ac:dyDescent="0.4">
      <c r="A17" s="183"/>
      <c r="B17" s="187" t="s">
        <v>13</v>
      </c>
      <c r="C17" s="71" t="s">
        <v>118</v>
      </c>
      <c r="D17" s="218" t="s">
        <v>41</v>
      </c>
      <c r="E17" s="199" t="s">
        <v>125</v>
      </c>
      <c r="F17" s="199"/>
      <c r="G17" s="73">
        <v>120</v>
      </c>
      <c r="H17" s="168" t="s">
        <v>252</v>
      </c>
      <c r="I17" s="74">
        <v>46.3</v>
      </c>
      <c r="J17" s="75">
        <f t="shared" si="2"/>
        <v>0.39</v>
      </c>
      <c r="K17" s="74">
        <f t="shared" si="4"/>
        <v>0.78</v>
      </c>
      <c r="L17" s="74">
        <v>158</v>
      </c>
      <c r="M17" s="76">
        <f t="shared" si="3"/>
        <v>18960</v>
      </c>
      <c r="N17" s="77">
        <f t="shared" si="0"/>
        <v>92.038834951456309</v>
      </c>
      <c r="O17" t="s">
        <v>234</v>
      </c>
      <c r="P17" s="146" t="s">
        <v>234</v>
      </c>
      <c r="Q17" t="s">
        <v>234</v>
      </c>
      <c r="R17" s="146" t="s">
        <v>234</v>
      </c>
      <c r="S17" t="s">
        <v>234</v>
      </c>
      <c r="T17" s="146" t="s">
        <v>234</v>
      </c>
      <c r="U17" t="s">
        <v>234</v>
      </c>
      <c r="V17" s="146" t="s">
        <v>234</v>
      </c>
      <c r="W17" t="s">
        <v>234</v>
      </c>
      <c r="X17" s="146" t="s">
        <v>234</v>
      </c>
      <c r="Y17" t="s">
        <v>234</v>
      </c>
      <c r="Z17" s="146" t="s">
        <v>234</v>
      </c>
      <c r="AA17" s="147" t="s">
        <v>234</v>
      </c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</row>
    <row r="18" spans="1:637" s="5" customFormat="1" ht="18.600000000000001" x14ac:dyDescent="0.4">
      <c r="A18" s="183"/>
      <c r="B18" s="187"/>
      <c r="C18" s="78" t="s">
        <v>195</v>
      </c>
      <c r="D18" s="209"/>
      <c r="E18" s="219" t="s">
        <v>196</v>
      </c>
      <c r="F18" s="219"/>
      <c r="G18" s="58">
        <v>120</v>
      </c>
      <c r="H18" s="162" t="s">
        <v>252</v>
      </c>
      <c r="I18" s="59">
        <v>46.3</v>
      </c>
      <c r="J18" s="57">
        <f t="shared" si="2"/>
        <v>0.39</v>
      </c>
      <c r="K18" s="59">
        <f t="shared" si="4"/>
        <v>0.78</v>
      </c>
      <c r="L18" s="59">
        <v>158</v>
      </c>
      <c r="M18" s="60">
        <f t="shared" si="3"/>
        <v>18960</v>
      </c>
      <c r="N18" s="61">
        <f t="shared" si="0"/>
        <v>92.038834951456309</v>
      </c>
      <c r="O18" t="s">
        <v>234</v>
      </c>
      <c r="P18" s="146" t="s">
        <v>234</v>
      </c>
      <c r="Q18" t="s">
        <v>234</v>
      </c>
      <c r="R18" s="146" t="s">
        <v>234</v>
      </c>
      <c r="S18" t="s">
        <v>234</v>
      </c>
      <c r="T18" s="146" t="s">
        <v>234</v>
      </c>
      <c r="U18" t="s">
        <v>234</v>
      </c>
      <c r="V18" s="146" t="s">
        <v>234</v>
      </c>
      <c r="W18" t="s">
        <v>234</v>
      </c>
      <c r="X18" s="146" t="s">
        <v>234</v>
      </c>
      <c r="Y18" t="s">
        <v>234</v>
      </c>
      <c r="Z18" s="146" t="s">
        <v>234</v>
      </c>
      <c r="AA18" s="147" t="s">
        <v>234</v>
      </c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</row>
    <row r="19" spans="1:637" s="5" customFormat="1" ht="18.600000000000001" x14ac:dyDescent="0.4">
      <c r="A19" s="183"/>
      <c r="B19" s="187"/>
      <c r="C19" s="55" t="s">
        <v>192</v>
      </c>
      <c r="D19" s="209"/>
      <c r="E19" s="200" t="s">
        <v>191</v>
      </c>
      <c r="F19" s="200"/>
      <c r="G19" s="58">
        <v>120</v>
      </c>
      <c r="H19" s="162" t="s">
        <v>252</v>
      </c>
      <c r="I19" s="59">
        <v>46.3</v>
      </c>
      <c r="J19" s="57">
        <f t="shared" si="2"/>
        <v>0.39</v>
      </c>
      <c r="K19" s="59">
        <f t="shared" si="4"/>
        <v>0.78</v>
      </c>
      <c r="L19" s="59">
        <v>158</v>
      </c>
      <c r="M19" s="60">
        <f t="shared" si="3"/>
        <v>18960</v>
      </c>
      <c r="N19" s="61">
        <f t="shared" si="0"/>
        <v>92.038834951456309</v>
      </c>
      <c r="O19" t="s">
        <v>234</v>
      </c>
      <c r="P19" s="146" t="s">
        <v>234</v>
      </c>
      <c r="Q19" t="s">
        <v>234</v>
      </c>
      <c r="R19" s="146" t="s">
        <v>234</v>
      </c>
      <c r="S19" t="s">
        <v>234</v>
      </c>
      <c r="T19" s="146" t="s">
        <v>234</v>
      </c>
      <c r="U19" t="s">
        <v>234</v>
      </c>
      <c r="V19" s="146" t="s">
        <v>234</v>
      </c>
      <c r="W19" t="s">
        <v>234</v>
      </c>
      <c r="X19" s="146" t="s">
        <v>234</v>
      </c>
      <c r="Y19" t="s">
        <v>234</v>
      </c>
      <c r="Z19" s="146" t="s">
        <v>234</v>
      </c>
      <c r="AA19" s="147" t="s">
        <v>234</v>
      </c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</row>
    <row r="20" spans="1:637" s="5" customFormat="1" ht="18.600000000000001" x14ac:dyDescent="0.4">
      <c r="A20" s="183"/>
      <c r="B20" s="187"/>
      <c r="C20" s="55" t="s">
        <v>119</v>
      </c>
      <c r="D20" s="209" t="s">
        <v>42</v>
      </c>
      <c r="E20" s="200" t="s">
        <v>124</v>
      </c>
      <c r="F20" s="200"/>
      <c r="G20" s="58">
        <v>120</v>
      </c>
      <c r="H20" s="162" t="s">
        <v>252</v>
      </c>
      <c r="I20" s="59">
        <v>40.08</v>
      </c>
      <c r="J20" s="57">
        <f t="shared" si="2"/>
        <v>0.33</v>
      </c>
      <c r="K20" s="59">
        <f t="shared" si="4"/>
        <v>0.66</v>
      </c>
      <c r="L20" s="59">
        <v>158</v>
      </c>
      <c r="M20" s="60">
        <f t="shared" si="3"/>
        <v>18960</v>
      </c>
      <c r="N20" s="61">
        <f t="shared" si="0"/>
        <v>92.038834951456309</v>
      </c>
      <c r="O20" t="s">
        <v>234</v>
      </c>
      <c r="P20" s="146" t="s">
        <v>234</v>
      </c>
      <c r="Q20" t="s">
        <v>234</v>
      </c>
      <c r="R20" s="146" t="s">
        <v>234</v>
      </c>
      <c r="S20" t="s">
        <v>234</v>
      </c>
      <c r="T20" s="146" t="s">
        <v>234</v>
      </c>
      <c r="U20" t="s">
        <v>234</v>
      </c>
      <c r="V20" s="146" t="s">
        <v>234</v>
      </c>
      <c r="W20" t="s">
        <v>234</v>
      </c>
      <c r="X20" s="146" t="s">
        <v>234</v>
      </c>
      <c r="Y20" t="s">
        <v>234</v>
      </c>
      <c r="Z20" s="146" t="s">
        <v>234</v>
      </c>
      <c r="AA20" s="147" t="s">
        <v>234</v>
      </c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</row>
    <row r="21" spans="1:637" s="5" customFormat="1" ht="18.600000000000001" x14ac:dyDescent="0.4">
      <c r="A21" s="183"/>
      <c r="B21" s="187"/>
      <c r="C21" s="55" t="s">
        <v>197</v>
      </c>
      <c r="D21" s="209"/>
      <c r="E21" s="58" t="s">
        <v>198</v>
      </c>
      <c r="F21" s="58"/>
      <c r="G21" s="58">
        <v>120</v>
      </c>
      <c r="H21" s="162" t="s">
        <v>252</v>
      </c>
      <c r="I21" s="59">
        <v>40.08</v>
      </c>
      <c r="J21" s="57">
        <f t="shared" si="2"/>
        <v>0.33</v>
      </c>
      <c r="K21" s="59">
        <f t="shared" si="4"/>
        <v>0.66</v>
      </c>
      <c r="L21" s="59">
        <v>158</v>
      </c>
      <c r="M21" s="60">
        <f t="shared" si="3"/>
        <v>18960</v>
      </c>
      <c r="N21" s="61">
        <f t="shared" si="0"/>
        <v>92.038834951456309</v>
      </c>
      <c r="O21" t="s">
        <v>234</v>
      </c>
      <c r="P21" s="146" t="s">
        <v>234</v>
      </c>
      <c r="Q21" t="s">
        <v>234</v>
      </c>
      <c r="R21" s="146" t="s">
        <v>234</v>
      </c>
      <c r="S21" t="s">
        <v>234</v>
      </c>
      <c r="T21" s="146" t="s">
        <v>234</v>
      </c>
      <c r="U21" t="s">
        <v>234</v>
      </c>
      <c r="V21" s="146" t="s">
        <v>234</v>
      </c>
      <c r="W21" t="s">
        <v>234</v>
      </c>
      <c r="X21" s="146" t="s">
        <v>234</v>
      </c>
      <c r="Y21" t="s">
        <v>234</v>
      </c>
      <c r="Z21" s="146" t="s">
        <v>234</v>
      </c>
      <c r="AA21" s="147" t="s">
        <v>234</v>
      </c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</row>
    <row r="22" spans="1:637" s="5" customFormat="1" ht="18.600000000000001" x14ac:dyDescent="0.4">
      <c r="A22" s="183"/>
      <c r="B22" s="187"/>
      <c r="C22" s="55" t="s">
        <v>190</v>
      </c>
      <c r="D22" s="209"/>
      <c r="E22" s="200" t="s">
        <v>123</v>
      </c>
      <c r="F22" s="200"/>
      <c r="G22" s="58">
        <v>120</v>
      </c>
      <c r="H22" s="162" t="s">
        <v>252</v>
      </c>
      <c r="I22" s="59">
        <v>40.08</v>
      </c>
      <c r="J22" s="57">
        <f t="shared" si="2"/>
        <v>0.33</v>
      </c>
      <c r="K22" s="59">
        <f t="shared" si="4"/>
        <v>0.66</v>
      </c>
      <c r="L22" s="59">
        <v>158</v>
      </c>
      <c r="M22" s="60">
        <f t="shared" si="3"/>
        <v>18960</v>
      </c>
      <c r="N22" s="61">
        <f t="shared" si="0"/>
        <v>92.038834951456309</v>
      </c>
      <c r="O22" t="s">
        <v>234</v>
      </c>
      <c r="P22" s="146" t="s">
        <v>234</v>
      </c>
      <c r="Q22" t="s">
        <v>234</v>
      </c>
      <c r="R22" s="146" t="s">
        <v>234</v>
      </c>
      <c r="S22" t="s">
        <v>234</v>
      </c>
      <c r="T22" s="146" t="s">
        <v>234</v>
      </c>
      <c r="U22" t="s">
        <v>234</v>
      </c>
      <c r="V22" s="146" t="s">
        <v>234</v>
      </c>
      <c r="W22" t="s">
        <v>234</v>
      </c>
      <c r="X22" s="146" t="s">
        <v>234</v>
      </c>
      <c r="Y22" t="s">
        <v>234</v>
      </c>
      <c r="Z22" s="146" t="s">
        <v>234</v>
      </c>
      <c r="AA22" s="147" t="s">
        <v>234</v>
      </c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</row>
    <row r="23" spans="1:637" s="5" customFormat="1" ht="18.600000000000001" x14ac:dyDescent="0.4">
      <c r="A23" s="183"/>
      <c r="B23" s="187"/>
      <c r="C23" s="55" t="s">
        <v>127</v>
      </c>
      <c r="D23" s="209" t="s">
        <v>43</v>
      </c>
      <c r="E23" s="210" t="s">
        <v>122</v>
      </c>
      <c r="F23" s="210"/>
      <c r="G23" s="57">
        <v>120</v>
      </c>
      <c r="H23" s="162" t="s">
        <v>252</v>
      </c>
      <c r="I23" s="80">
        <v>127.49</v>
      </c>
      <c r="J23" s="57">
        <f t="shared" si="2"/>
        <v>1.06</v>
      </c>
      <c r="K23" s="80">
        <f>4*J23</f>
        <v>4.24</v>
      </c>
      <c r="L23" s="59">
        <v>158</v>
      </c>
      <c r="M23" s="60">
        <f t="shared" si="3"/>
        <v>18960</v>
      </c>
      <c r="N23" s="61">
        <f t="shared" si="0"/>
        <v>92.038834951456309</v>
      </c>
      <c r="O23" t="s">
        <v>234</v>
      </c>
      <c r="P23" s="146" t="s">
        <v>234</v>
      </c>
      <c r="Q23" t="s">
        <v>234</v>
      </c>
      <c r="R23" s="146" t="s">
        <v>234</v>
      </c>
      <c r="S23" t="s">
        <v>234</v>
      </c>
      <c r="T23" s="146" t="s">
        <v>234</v>
      </c>
      <c r="U23" t="s">
        <v>234</v>
      </c>
      <c r="V23" s="146" t="s">
        <v>234</v>
      </c>
      <c r="W23" t="s">
        <v>234</v>
      </c>
      <c r="X23" s="146" t="s">
        <v>234</v>
      </c>
      <c r="Y23" t="s">
        <v>234</v>
      </c>
      <c r="Z23" s="146" t="s">
        <v>234</v>
      </c>
      <c r="AA23" s="147" t="s">
        <v>234</v>
      </c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</row>
    <row r="24" spans="1:637" s="5" customFormat="1" ht="18.600000000000001" x14ac:dyDescent="0.4">
      <c r="A24" s="183"/>
      <c r="B24" s="187"/>
      <c r="C24" s="55" t="s">
        <v>128</v>
      </c>
      <c r="D24" s="209"/>
      <c r="E24" s="57" t="s">
        <v>121</v>
      </c>
      <c r="F24" s="57"/>
      <c r="G24" s="57">
        <v>120</v>
      </c>
      <c r="H24" s="236" t="s">
        <v>272</v>
      </c>
      <c r="I24" s="80">
        <v>66.92</v>
      </c>
      <c r="J24" s="57">
        <f t="shared" si="2"/>
        <v>0.56000000000000005</v>
      </c>
      <c r="K24" s="63">
        <f>4*J24</f>
        <v>2.2400000000000002</v>
      </c>
      <c r="L24" s="59">
        <v>158</v>
      </c>
      <c r="M24" s="60">
        <f t="shared" si="3"/>
        <v>18960</v>
      </c>
      <c r="N24" s="61">
        <f t="shared" si="0"/>
        <v>92.038834951456309</v>
      </c>
      <c r="O24" t="s">
        <v>234</v>
      </c>
      <c r="P24" s="146" t="s">
        <v>234</v>
      </c>
      <c r="Q24" t="s">
        <v>234</v>
      </c>
      <c r="R24" s="146" t="s">
        <v>234</v>
      </c>
      <c r="S24" t="s">
        <v>234</v>
      </c>
      <c r="T24" s="146" t="s">
        <v>234</v>
      </c>
      <c r="U24" t="s">
        <v>234</v>
      </c>
      <c r="V24" s="146" t="s">
        <v>234</v>
      </c>
      <c r="W24" t="s">
        <v>234</v>
      </c>
      <c r="X24" s="146" t="s">
        <v>234</v>
      </c>
      <c r="Y24" t="s">
        <v>234</v>
      </c>
      <c r="Z24" s="146" t="s">
        <v>234</v>
      </c>
      <c r="AA24" s="147" t="s">
        <v>234</v>
      </c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</row>
    <row r="25" spans="1:637" s="5" customFormat="1" ht="18.600000000000001" x14ac:dyDescent="0.4">
      <c r="A25" s="183"/>
      <c r="B25" s="187"/>
      <c r="C25" s="55" t="s">
        <v>129</v>
      </c>
      <c r="D25" s="209"/>
      <c r="E25" s="57" t="s">
        <v>120</v>
      </c>
      <c r="F25" s="57"/>
      <c r="G25" s="57">
        <v>120</v>
      </c>
      <c r="H25" s="236" t="s">
        <v>272</v>
      </c>
      <c r="I25" s="80">
        <v>66.92</v>
      </c>
      <c r="J25" s="57">
        <f>ROUND(I24/G24,2)</f>
        <v>0.56000000000000005</v>
      </c>
      <c r="K25" s="63">
        <f>4*J25</f>
        <v>2.2400000000000002</v>
      </c>
      <c r="L25" s="59">
        <v>158</v>
      </c>
      <c r="M25" s="60">
        <f>L25*G24</f>
        <v>18960</v>
      </c>
      <c r="N25" s="61">
        <f t="shared" si="0"/>
        <v>92.038834951456309</v>
      </c>
      <c r="O25" t="s">
        <v>234</v>
      </c>
      <c r="P25" s="146" t="s">
        <v>234</v>
      </c>
      <c r="Q25" t="s">
        <v>234</v>
      </c>
      <c r="R25" s="146" t="s">
        <v>234</v>
      </c>
      <c r="S25" t="s">
        <v>234</v>
      </c>
      <c r="T25" s="146" t="s">
        <v>234</v>
      </c>
      <c r="U25" t="s">
        <v>234</v>
      </c>
      <c r="V25" s="146" t="s">
        <v>234</v>
      </c>
      <c r="W25" t="s">
        <v>234</v>
      </c>
      <c r="X25" s="146" t="s">
        <v>234</v>
      </c>
      <c r="Y25" t="s">
        <v>234</v>
      </c>
      <c r="Z25" s="146" t="s">
        <v>234</v>
      </c>
      <c r="AA25" s="147" t="s">
        <v>234</v>
      </c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</row>
    <row r="26" spans="1:637" s="6" customFormat="1" ht="18.600000000000001" x14ac:dyDescent="0.4">
      <c r="A26" s="183"/>
      <c r="B26" s="187"/>
      <c r="C26" s="84" t="s">
        <v>126</v>
      </c>
      <c r="D26" s="112" t="s">
        <v>41</v>
      </c>
      <c r="E26" s="189" t="s">
        <v>48</v>
      </c>
      <c r="F26" s="189"/>
      <c r="G26" s="86">
        <v>60</v>
      </c>
      <c r="H26" s="238" t="s">
        <v>249</v>
      </c>
      <c r="I26" s="87">
        <v>46.3</v>
      </c>
      <c r="J26" s="88">
        <f t="shared" ref="J26:J57" si="5">ROUND(I26/G26,2)</f>
        <v>0.77</v>
      </c>
      <c r="K26" s="87">
        <f>2*J26</f>
        <v>1.54</v>
      </c>
      <c r="L26" s="87">
        <v>14</v>
      </c>
      <c r="M26" s="89">
        <f t="shared" ref="M26:M57" si="6">L26*G26</f>
        <v>840</v>
      </c>
      <c r="N26" s="90">
        <f t="shared" si="0"/>
        <v>4.0776699029126213</v>
      </c>
      <c r="O26" t="s">
        <v>234</v>
      </c>
      <c r="P26" s="149" t="s">
        <v>235</v>
      </c>
      <c r="Q26" t="s">
        <v>234</v>
      </c>
      <c r="R26" s="149" t="s">
        <v>235</v>
      </c>
      <c r="S26" s="148" t="s">
        <v>235</v>
      </c>
      <c r="T26" s="146" t="s">
        <v>234</v>
      </c>
      <c r="U26" t="s">
        <v>234</v>
      </c>
      <c r="V26" s="146" t="s">
        <v>234</v>
      </c>
      <c r="W26" t="s">
        <v>234</v>
      </c>
      <c r="X26" s="146" t="s">
        <v>234</v>
      </c>
      <c r="Y26" t="s">
        <v>234</v>
      </c>
      <c r="Z26" s="146" t="s">
        <v>234</v>
      </c>
      <c r="AA26" s="147" t="s">
        <v>234</v>
      </c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</row>
    <row r="27" spans="1:637" s="6" customFormat="1" ht="18.600000000000001" x14ac:dyDescent="0.4">
      <c r="A27" s="183"/>
      <c r="B27" s="187"/>
      <c r="C27" s="84" t="s">
        <v>130</v>
      </c>
      <c r="D27" s="112" t="s">
        <v>42</v>
      </c>
      <c r="E27" s="189" t="s">
        <v>49</v>
      </c>
      <c r="F27" s="189"/>
      <c r="G27" s="86">
        <v>60</v>
      </c>
      <c r="H27" s="238" t="s">
        <v>249</v>
      </c>
      <c r="I27" s="87">
        <v>69.25</v>
      </c>
      <c r="J27" s="88">
        <f t="shared" si="5"/>
        <v>1.1499999999999999</v>
      </c>
      <c r="K27" s="87">
        <f t="shared" ref="K27:K31" si="7">2*J27</f>
        <v>2.2999999999999998</v>
      </c>
      <c r="L27" s="87">
        <v>14</v>
      </c>
      <c r="M27" s="89">
        <f t="shared" si="6"/>
        <v>840</v>
      </c>
      <c r="N27" s="90">
        <f t="shared" si="0"/>
        <v>4.0776699029126213</v>
      </c>
      <c r="O27" t="s">
        <v>234</v>
      </c>
      <c r="P27" s="146" t="s">
        <v>9</v>
      </c>
      <c r="Q27" t="s">
        <v>234</v>
      </c>
      <c r="R27" s="146" t="s">
        <v>234</v>
      </c>
      <c r="S27" t="s">
        <v>234</v>
      </c>
      <c r="T27" s="146" t="s">
        <v>234</v>
      </c>
      <c r="U27" t="s">
        <v>234</v>
      </c>
      <c r="V27" s="146" t="s">
        <v>234</v>
      </c>
      <c r="W27" t="s">
        <v>234</v>
      </c>
      <c r="X27" s="146" t="s">
        <v>234</v>
      </c>
      <c r="Y27" t="s">
        <v>234</v>
      </c>
      <c r="Z27" s="146" t="s">
        <v>234</v>
      </c>
      <c r="AA27" s="147" t="s">
        <v>234</v>
      </c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</row>
    <row r="28" spans="1:637" s="14" customFormat="1" ht="18.600000000000001" x14ac:dyDescent="0.4">
      <c r="A28" s="183"/>
      <c r="B28" s="187"/>
      <c r="C28" s="84" t="s">
        <v>131</v>
      </c>
      <c r="D28" s="112" t="s">
        <v>43</v>
      </c>
      <c r="E28" s="189" t="s">
        <v>50</v>
      </c>
      <c r="F28" s="189"/>
      <c r="G28" s="86">
        <v>60</v>
      </c>
      <c r="H28" s="238" t="s">
        <v>249</v>
      </c>
      <c r="I28" s="87">
        <v>101.59</v>
      </c>
      <c r="J28" s="88">
        <f t="shared" si="5"/>
        <v>1.69</v>
      </c>
      <c r="K28" s="87">
        <f t="shared" si="7"/>
        <v>3.38</v>
      </c>
      <c r="L28" s="87">
        <v>14</v>
      </c>
      <c r="M28" s="89">
        <f t="shared" si="6"/>
        <v>840</v>
      </c>
      <c r="N28" s="90">
        <f t="shared" si="0"/>
        <v>4.0776699029126213</v>
      </c>
      <c r="O28" t="s">
        <v>234</v>
      </c>
      <c r="P28" s="146" t="s">
        <v>234</v>
      </c>
      <c r="Q28" t="s">
        <v>234</v>
      </c>
      <c r="R28" s="146" t="s">
        <v>234</v>
      </c>
      <c r="S28" t="s">
        <v>234</v>
      </c>
      <c r="T28" s="146" t="s">
        <v>234</v>
      </c>
      <c r="U28" t="s">
        <v>234</v>
      </c>
      <c r="V28" s="146" t="s">
        <v>234</v>
      </c>
      <c r="W28" t="s">
        <v>234</v>
      </c>
      <c r="X28" s="146" t="s">
        <v>234</v>
      </c>
      <c r="Y28" t="s">
        <v>234</v>
      </c>
      <c r="Z28" s="146" t="s">
        <v>234</v>
      </c>
      <c r="AA28" s="147" t="s">
        <v>234</v>
      </c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  <c r="KH28" s="13"/>
      <c r="KI28" s="13"/>
      <c r="KJ28" s="13"/>
      <c r="KK28" s="13"/>
      <c r="KL28" s="13"/>
      <c r="KM28" s="13"/>
      <c r="KN28" s="13"/>
      <c r="KO28" s="13"/>
      <c r="KP28" s="13"/>
      <c r="KQ28" s="13"/>
      <c r="KR28" s="13"/>
      <c r="KS28" s="13"/>
      <c r="KT28" s="13"/>
      <c r="KU28" s="13"/>
      <c r="KV28" s="13"/>
      <c r="KW28" s="13"/>
      <c r="KX28" s="13"/>
      <c r="KY28" s="13"/>
      <c r="KZ28" s="13"/>
      <c r="LA28" s="13"/>
      <c r="LB28" s="13"/>
      <c r="LC28" s="13"/>
      <c r="LD28" s="13"/>
      <c r="LE28" s="13"/>
      <c r="LF28" s="13"/>
      <c r="LG28" s="13"/>
      <c r="LH28" s="13"/>
      <c r="LI28" s="13"/>
      <c r="LJ28" s="13"/>
      <c r="LK28" s="13"/>
      <c r="LL28" s="13"/>
      <c r="LM28" s="13"/>
      <c r="LN28" s="13"/>
      <c r="LO28" s="13"/>
      <c r="LP28" s="13"/>
      <c r="LQ28" s="13"/>
      <c r="LR28" s="13"/>
      <c r="LS28" s="13"/>
      <c r="LT28" s="13"/>
      <c r="LU28" s="13"/>
      <c r="LV28" s="13"/>
      <c r="LW28" s="13"/>
      <c r="LX28" s="13"/>
      <c r="LY28" s="13"/>
      <c r="LZ28" s="13"/>
      <c r="MA28" s="13"/>
      <c r="MB28" s="13"/>
      <c r="MC28" s="13"/>
      <c r="MD28" s="13"/>
      <c r="ME28" s="13"/>
      <c r="MF28" s="13"/>
      <c r="MG28" s="13"/>
      <c r="MH28" s="13"/>
      <c r="MI28" s="13"/>
      <c r="MJ28" s="13"/>
      <c r="MK28" s="13"/>
      <c r="ML28" s="13"/>
      <c r="MM28" s="13"/>
      <c r="MN28" s="13"/>
      <c r="MO28" s="13"/>
      <c r="MP28" s="13"/>
      <c r="MQ28" s="13"/>
      <c r="MR28" s="13"/>
      <c r="MS28" s="13"/>
      <c r="MT28" s="13"/>
      <c r="MU28" s="13"/>
      <c r="MV28" s="13"/>
      <c r="MW28" s="13"/>
      <c r="MX28" s="13"/>
      <c r="MY28" s="13"/>
      <c r="MZ28" s="13"/>
      <c r="NA28" s="13"/>
      <c r="NB28" s="13"/>
      <c r="NC28" s="13"/>
      <c r="ND28" s="13"/>
      <c r="NE28" s="13"/>
      <c r="NF28" s="13"/>
      <c r="NG28" s="13"/>
      <c r="NH28" s="13"/>
      <c r="NI28" s="13"/>
      <c r="NJ28" s="13"/>
      <c r="NK28" s="13"/>
      <c r="NL28" s="13"/>
      <c r="NM28" s="13"/>
      <c r="NN28" s="13"/>
      <c r="NO28" s="13"/>
      <c r="NP28" s="13"/>
      <c r="NQ28" s="13"/>
      <c r="NR28" s="13"/>
      <c r="NS28" s="13"/>
      <c r="NT28" s="13"/>
      <c r="NU28" s="13"/>
      <c r="NV28" s="13"/>
      <c r="NW28" s="13"/>
      <c r="NX28" s="13"/>
      <c r="NY28" s="13"/>
      <c r="NZ28" s="13"/>
      <c r="OA28" s="13"/>
      <c r="OB28" s="13"/>
      <c r="OC28" s="13"/>
      <c r="OD28" s="13"/>
      <c r="OE28" s="13"/>
      <c r="OF28" s="13"/>
      <c r="OG28" s="13"/>
      <c r="OH28" s="13"/>
      <c r="OI28" s="13"/>
      <c r="OJ28" s="13"/>
      <c r="OK28" s="13"/>
      <c r="OL28" s="13"/>
      <c r="OM28" s="13"/>
      <c r="ON28" s="13"/>
      <c r="OO28" s="13"/>
      <c r="OP28" s="13"/>
      <c r="OQ28" s="13"/>
      <c r="OR28" s="13"/>
      <c r="OS28" s="13"/>
      <c r="OT28" s="13"/>
      <c r="OU28" s="13"/>
      <c r="OV28" s="13"/>
      <c r="OW28" s="13"/>
      <c r="OX28" s="13"/>
      <c r="OY28" s="13"/>
      <c r="OZ28" s="13"/>
      <c r="PA28" s="13"/>
      <c r="PB28" s="13"/>
      <c r="PC28" s="13"/>
      <c r="PD28" s="13"/>
      <c r="PE28" s="13"/>
      <c r="PF28" s="13"/>
      <c r="PG28" s="13"/>
      <c r="PH28" s="13"/>
      <c r="PI28" s="13"/>
      <c r="PJ28" s="13"/>
      <c r="PK28" s="13"/>
      <c r="PL28" s="13"/>
      <c r="PM28" s="13"/>
      <c r="PN28" s="13"/>
      <c r="PO28" s="13"/>
      <c r="PP28" s="13"/>
      <c r="PQ28" s="13"/>
      <c r="PR28" s="13"/>
      <c r="PS28" s="13"/>
      <c r="PT28" s="13"/>
      <c r="PU28" s="13"/>
      <c r="PV28" s="13"/>
      <c r="PW28" s="13"/>
      <c r="PX28" s="13"/>
      <c r="PY28" s="13"/>
      <c r="PZ28" s="13"/>
      <c r="QA28" s="13"/>
      <c r="QB28" s="13"/>
      <c r="QC28" s="13"/>
      <c r="QD28" s="13"/>
      <c r="QE28" s="13"/>
      <c r="QF28" s="13"/>
      <c r="QG28" s="13"/>
      <c r="QH28" s="13"/>
      <c r="QI28" s="13"/>
      <c r="QJ28" s="13"/>
      <c r="QK28" s="13"/>
      <c r="QL28" s="13"/>
      <c r="QM28" s="13"/>
      <c r="QN28" s="13"/>
      <c r="QO28" s="13"/>
      <c r="QP28" s="13"/>
      <c r="QQ28" s="13"/>
      <c r="QR28" s="13"/>
      <c r="QS28" s="13"/>
      <c r="QT28" s="13"/>
      <c r="QU28" s="13"/>
      <c r="QV28" s="13"/>
      <c r="QW28" s="13"/>
      <c r="QX28" s="13"/>
      <c r="QY28" s="13"/>
      <c r="QZ28" s="13"/>
      <c r="RA28" s="13"/>
      <c r="RB28" s="13"/>
      <c r="RC28" s="13"/>
      <c r="RD28" s="13"/>
      <c r="RE28" s="13"/>
      <c r="RF28" s="13"/>
      <c r="RG28" s="13"/>
      <c r="RH28" s="13"/>
      <c r="RI28" s="13"/>
      <c r="RJ28" s="13"/>
      <c r="RK28" s="13"/>
      <c r="RL28" s="13"/>
      <c r="RM28" s="13"/>
      <c r="RN28" s="13"/>
      <c r="RO28" s="13"/>
      <c r="RP28" s="13"/>
      <c r="RQ28" s="13"/>
      <c r="RR28" s="13"/>
      <c r="RS28" s="13"/>
      <c r="RT28" s="13"/>
      <c r="RU28" s="13"/>
      <c r="RV28" s="13"/>
      <c r="RW28" s="13"/>
      <c r="RX28" s="13"/>
      <c r="RY28" s="13"/>
      <c r="RZ28" s="13"/>
      <c r="SA28" s="13"/>
      <c r="SB28" s="13"/>
      <c r="SC28" s="13"/>
      <c r="SD28" s="13"/>
      <c r="SE28" s="13"/>
      <c r="SF28" s="13"/>
      <c r="SG28" s="13"/>
      <c r="SH28" s="13"/>
      <c r="SI28" s="13"/>
      <c r="SJ28" s="13"/>
      <c r="SK28" s="13"/>
      <c r="SL28" s="13"/>
      <c r="SM28" s="13"/>
      <c r="SN28" s="13"/>
      <c r="SO28" s="13"/>
      <c r="SP28" s="13"/>
      <c r="SQ28" s="13"/>
      <c r="SR28" s="13"/>
      <c r="SS28" s="13"/>
      <c r="ST28" s="13"/>
      <c r="SU28" s="13"/>
      <c r="SV28" s="13"/>
      <c r="SW28" s="13"/>
      <c r="SX28" s="13"/>
      <c r="SY28" s="13"/>
      <c r="SZ28" s="13"/>
      <c r="TA28" s="13"/>
      <c r="TB28" s="13"/>
      <c r="TC28" s="13"/>
      <c r="TD28" s="13"/>
      <c r="TE28" s="13"/>
      <c r="TF28" s="13"/>
      <c r="TG28" s="13"/>
      <c r="TH28" s="13"/>
      <c r="TI28" s="13"/>
      <c r="TJ28" s="13"/>
      <c r="TK28" s="13"/>
      <c r="TL28" s="13"/>
      <c r="TM28" s="13"/>
      <c r="TN28" s="13"/>
      <c r="TO28" s="13"/>
      <c r="TP28" s="13"/>
      <c r="TQ28" s="13"/>
      <c r="TR28" s="13"/>
      <c r="TS28" s="13"/>
      <c r="TT28" s="13"/>
      <c r="TU28" s="13"/>
      <c r="TV28" s="13"/>
      <c r="TW28" s="13"/>
      <c r="TX28" s="13"/>
      <c r="TY28" s="13"/>
      <c r="TZ28" s="13"/>
      <c r="UA28" s="13"/>
      <c r="UB28" s="13"/>
      <c r="UC28" s="13"/>
      <c r="UD28" s="13"/>
      <c r="UE28" s="13"/>
      <c r="UF28" s="13"/>
      <c r="UG28" s="13"/>
      <c r="UH28" s="13"/>
      <c r="UI28" s="13"/>
      <c r="UJ28" s="13"/>
      <c r="UK28" s="13"/>
      <c r="UL28" s="13"/>
      <c r="UM28" s="13"/>
      <c r="UN28" s="13"/>
      <c r="UO28" s="13"/>
      <c r="UP28" s="13"/>
      <c r="UQ28" s="13"/>
      <c r="UR28" s="13"/>
      <c r="US28" s="13"/>
      <c r="UT28" s="13"/>
      <c r="UU28" s="13"/>
      <c r="UV28" s="13"/>
      <c r="UW28" s="13"/>
      <c r="UX28" s="13"/>
      <c r="UY28" s="13"/>
      <c r="UZ28" s="13"/>
      <c r="VA28" s="13"/>
      <c r="VB28" s="13"/>
      <c r="VC28" s="13"/>
      <c r="VD28" s="13"/>
      <c r="VE28" s="13"/>
      <c r="VF28" s="13"/>
      <c r="VG28" s="13"/>
      <c r="VH28" s="13"/>
      <c r="VI28" s="13"/>
      <c r="VJ28" s="13"/>
      <c r="VK28" s="13"/>
      <c r="VL28" s="13"/>
      <c r="VM28" s="13"/>
      <c r="VN28" s="13"/>
      <c r="VO28" s="13"/>
      <c r="VP28" s="13"/>
      <c r="VQ28" s="13"/>
      <c r="VR28" s="13"/>
      <c r="VS28" s="13"/>
      <c r="VT28" s="13"/>
      <c r="VU28" s="13"/>
      <c r="VV28" s="13"/>
      <c r="VW28" s="13"/>
      <c r="VX28" s="13"/>
      <c r="VY28" s="13"/>
      <c r="VZ28" s="13"/>
      <c r="WA28" s="13"/>
      <c r="WB28" s="13"/>
      <c r="WC28" s="13"/>
      <c r="WD28" s="13"/>
      <c r="WE28" s="13"/>
      <c r="WF28" s="13"/>
      <c r="WG28" s="13"/>
      <c r="WH28" s="13"/>
      <c r="WI28" s="13"/>
      <c r="WJ28" s="13"/>
      <c r="WK28" s="13"/>
      <c r="WL28" s="13"/>
      <c r="WM28" s="13"/>
      <c r="WN28" s="13"/>
      <c r="WO28" s="13"/>
      <c r="WP28" s="13"/>
      <c r="WQ28" s="13"/>
      <c r="WR28" s="13"/>
      <c r="WS28" s="13"/>
      <c r="WT28" s="13"/>
      <c r="WU28" s="13"/>
      <c r="WV28" s="13"/>
      <c r="WW28" s="13"/>
      <c r="WX28" s="13"/>
      <c r="WY28" s="13"/>
      <c r="WZ28" s="13"/>
      <c r="XA28" s="13"/>
      <c r="XB28" s="13"/>
      <c r="XC28" s="13"/>
      <c r="XD28" s="13"/>
      <c r="XE28" s="13"/>
      <c r="XF28" s="13"/>
      <c r="XG28" s="13"/>
      <c r="XH28" s="13"/>
      <c r="XI28" s="13"/>
      <c r="XJ28" s="13"/>
      <c r="XK28" s="13"/>
      <c r="XL28" s="13"/>
      <c r="XM28" s="13"/>
    </row>
    <row r="29" spans="1:637" s="14" customFormat="1" ht="18.600000000000001" x14ac:dyDescent="0.4">
      <c r="A29" s="183"/>
      <c r="B29" s="187"/>
      <c r="C29" s="84" t="s">
        <v>144</v>
      </c>
      <c r="D29" s="112" t="s">
        <v>41</v>
      </c>
      <c r="E29" s="189" t="s">
        <v>54</v>
      </c>
      <c r="F29" s="189"/>
      <c r="G29" s="86">
        <v>60</v>
      </c>
      <c r="H29" s="238" t="s">
        <v>273</v>
      </c>
      <c r="I29" s="87">
        <v>32.07</v>
      </c>
      <c r="J29" s="88">
        <f t="shared" si="5"/>
        <v>0.53</v>
      </c>
      <c r="K29" s="87">
        <f t="shared" si="7"/>
        <v>1.06</v>
      </c>
      <c r="L29" s="87">
        <v>18.75</v>
      </c>
      <c r="M29" s="89">
        <f t="shared" si="6"/>
        <v>1125</v>
      </c>
      <c r="N29" s="90">
        <f t="shared" si="0"/>
        <v>5.4611650485436893</v>
      </c>
      <c r="O29" t="s">
        <v>234</v>
      </c>
      <c r="P29" s="146" t="s">
        <v>234</v>
      </c>
      <c r="Q29" t="s">
        <v>234</v>
      </c>
      <c r="R29" s="146" t="s">
        <v>234</v>
      </c>
      <c r="S29" t="s">
        <v>234</v>
      </c>
      <c r="T29" s="146" t="s">
        <v>234</v>
      </c>
      <c r="U29" t="s">
        <v>234</v>
      </c>
      <c r="V29" s="149" t="s">
        <v>235</v>
      </c>
      <c r="W29" t="s">
        <v>234</v>
      </c>
      <c r="X29" s="146" t="s">
        <v>234</v>
      </c>
      <c r="Y29" s="148" t="s">
        <v>235</v>
      </c>
      <c r="Z29" s="146" t="s">
        <v>234</v>
      </c>
      <c r="AA29" s="147" t="s">
        <v>234</v>
      </c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  <c r="KH29" s="13"/>
      <c r="KI29" s="13"/>
      <c r="KJ29" s="13"/>
      <c r="KK29" s="13"/>
      <c r="KL29" s="13"/>
      <c r="KM29" s="13"/>
      <c r="KN29" s="13"/>
      <c r="KO29" s="13"/>
      <c r="KP29" s="13"/>
      <c r="KQ29" s="13"/>
      <c r="KR29" s="13"/>
      <c r="KS29" s="13"/>
      <c r="KT29" s="13"/>
      <c r="KU29" s="13"/>
      <c r="KV29" s="13"/>
      <c r="KW29" s="13"/>
      <c r="KX29" s="13"/>
      <c r="KY29" s="13"/>
      <c r="KZ29" s="13"/>
      <c r="LA29" s="13"/>
      <c r="LB29" s="13"/>
      <c r="LC29" s="13"/>
      <c r="LD29" s="13"/>
      <c r="LE29" s="13"/>
      <c r="LF29" s="13"/>
      <c r="LG29" s="13"/>
      <c r="LH29" s="13"/>
      <c r="LI29" s="13"/>
      <c r="LJ29" s="13"/>
      <c r="LK29" s="13"/>
      <c r="LL29" s="13"/>
      <c r="LM29" s="13"/>
      <c r="LN29" s="13"/>
      <c r="LO29" s="13"/>
      <c r="LP29" s="13"/>
      <c r="LQ29" s="13"/>
      <c r="LR29" s="13"/>
      <c r="LS29" s="13"/>
      <c r="LT29" s="13"/>
      <c r="LU29" s="13"/>
      <c r="LV29" s="13"/>
      <c r="LW29" s="13"/>
      <c r="LX29" s="13"/>
      <c r="LY29" s="13"/>
      <c r="LZ29" s="13"/>
      <c r="MA29" s="13"/>
      <c r="MB29" s="13"/>
      <c r="MC29" s="13"/>
      <c r="MD29" s="13"/>
      <c r="ME29" s="13"/>
      <c r="MF29" s="13"/>
      <c r="MG29" s="13"/>
      <c r="MH29" s="13"/>
      <c r="MI29" s="13"/>
      <c r="MJ29" s="13"/>
      <c r="MK29" s="13"/>
      <c r="ML29" s="13"/>
      <c r="MM29" s="13"/>
      <c r="MN29" s="13"/>
      <c r="MO29" s="13"/>
      <c r="MP29" s="13"/>
      <c r="MQ29" s="13"/>
      <c r="MR29" s="13"/>
      <c r="MS29" s="13"/>
      <c r="MT29" s="13"/>
      <c r="MU29" s="13"/>
      <c r="MV29" s="13"/>
      <c r="MW29" s="13"/>
      <c r="MX29" s="13"/>
      <c r="MY29" s="13"/>
      <c r="MZ29" s="13"/>
      <c r="NA29" s="13"/>
      <c r="NB29" s="13"/>
      <c r="NC29" s="13"/>
      <c r="ND29" s="13"/>
      <c r="NE29" s="13"/>
      <c r="NF29" s="13"/>
      <c r="NG29" s="13"/>
      <c r="NH29" s="13"/>
      <c r="NI29" s="13"/>
      <c r="NJ29" s="13"/>
      <c r="NK29" s="13"/>
      <c r="NL29" s="13"/>
      <c r="NM29" s="13"/>
      <c r="NN29" s="13"/>
      <c r="NO29" s="13"/>
      <c r="NP29" s="13"/>
      <c r="NQ29" s="13"/>
      <c r="NR29" s="13"/>
      <c r="NS29" s="13"/>
      <c r="NT29" s="13"/>
      <c r="NU29" s="13"/>
      <c r="NV29" s="13"/>
      <c r="NW29" s="13"/>
      <c r="NX29" s="13"/>
      <c r="NY29" s="13"/>
      <c r="NZ29" s="13"/>
      <c r="OA29" s="13"/>
      <c r="OB29" s="13"/>
      <c r="OC29" s="13"/>
      <c r="OD29" s="13"/>
      <c r="OE29" s="13"/>
      <c r="OF29" s="13"/>
      <c r="OG29" s="13"/>
      <c r="OH29" s="13"/>
      <c r="OI29" s="13"/>
      <c r="OJ29" s="13"/>
      <c r="OK29" s="13"/>
      <c r="OL29" s="13"/>
      <c r="OM29" s="13"/>
      <c r="ON29" s="13"/>
      <c r="OO29" s="13"/>
      <c r="OP29" s="13"/>
      <c r="OQ29" s="13"/>
      <c r="OR29" s="13"/>
      <c r="OS29" s="13"/>
      <c r="OT29" s="13"/>
      <c r="OU29" s="13"/>
      <c r="OV29" s="13"/>
      <c r="OW29" s="13"/>
      <c r="OX29" s="13"/>
      <c r="OY29" s="13"/>
      <c r="OZ29" s="13"/>
      <c r="PA29" s="13"/>
      <c r="PB29" s="13"/>
      <c r="PC29" s="13"/>
      <c r="PD29" s="13"/>
      <c r="PE29" s="13"/>
      <c r="PF29" s="13"/>
      <c r="PG29" s="13"/>
      <c r="PH29" s="13"/>
      <c r="PI29" s="13"/>
      <c r="PJ29" s="13"/>
      <c r="PK29" s="13"/>
      <c r="PL29" s="13"/>
      <c r="PM29" s="13"/>
      <c r="PN29" s="13"/>
      <c r="PO29" s="13"/>
      <c r="PP29" s="13"/>
      <c r="PQ29" s="13"/>
      <c r="PR29" s="13"/>
      <c r="PS29" s="13"/>
      <c r="PT29" s="13"/>
      <c r="PU29" s="13"/>
      <c r="PV29" s="13"/>
      <c r="PW29" s="13"/>
      <c r="PX29" s="13"/>
      <c r="PY29" s="13"/>
      <c r="PZ29" s="13"/>
      <c r="QA29" s="13"/>
      <c r="QB29" s="13"/>
      <c r="QC29" s="13"/>
      <c r="QD29" s="13"/>
      <c r="QE29" s="13"/>
      <c r="QF29" s="13"/>
      <c r="QG29" s="13"/>
      <c r="QH29" s="13"/>
      <c r="QI29" s="13"/>
      <c r="QJ29" s="13"/>
      <c r="QK29" s="13"/>
      <c r="QL29" s="13"/>
      <c r="QM29" s="13"/>
      <c r="QN29" s="13"/>
      <c r="QO29" s="13"/>
      <c r="QP29" s="13"/>
      <c r="QQ29" s="13"/>
      <c r="QR29" s="13"/>
      <c r="QS29" s="13"/>
      <c r="QT29" s="13"/>
      <c r="QU29" s="13"/>
      <c r="QV29" s="13"/>
      <c r="QW29" s="13"/>
      <c r="QX29" s="13"/>
      <c r="QY29" s="13"/>
      <c r="QZ29" s="13"/>
      <c r="RA29" s="13"/>
      <c r="RB29" s="13"/>
      <c r="RC29" s="13"/>
      <c r="RD29" s="13"/>
      <c r="RE29" s="13"/>
      <c r="RF29" s="13"/>
      <c r="RG29" s="13"/>
      <c r="RH29" s="13"/>
      <c r="RI29" s="13"/>
      <c r="RJ29" s="13"/>
      <c r="RK29" s="13"/>
      <c r="RL29" s="13"/>
      <c r="RM29" s="13"/>
      <c r="RN29" s="13"/>
      <c r="RO29" s="13"/>
      <c r="RP29" s="13"/>
      <c r="RQ29" s="13"/>
      <c r="RR29" s="13"/>
      <c r="RS29" s="13"/>
      <c r="RT29" s="13"/>
      <c r="RU29" s="13"/>
      <c r="RV29" s="13"/>
      <c r="RW29" s="13"/>
      <c r="RX29" s="13"/>
      <c r="RY29" s="13"/>
      <c r="RZ29" s="13"/>
      <c r="SA29" s="13"/>
      <c r="SB29" s="13"/>
      <c r="SC29" s="13"/>
      <c r="SD29" s="13"/>
      <c r="SE29" s="13"/>
      <c r="SF29" s="13"/>
      <c r="SG29" s="13"/>
      <c r="SH29" s="13"/>
      <c r="SI29" s="13"/>
      <c r="SJ29" s="13"/>
      <c r="SK29" s="13"/>
      <c r="SL29" s="13"/>
      <c r="SM29" s="13"/>
      <c r="SN29" s="13"/>
      <c r="SO29" s="13"/>
      <c r="SP29" s="13"/>
      <c r="SQ29" s="13"/>
      <c r="SR29" s="13"/>
      <c r="SS29" s="13"/>
      <c r="ST29" s="13"/>
      <c r="SU29" s="13"/>
      <c r="SV29" s="13"/>
      <c r="SW29" s="13"/>
      <c r="SX29" s="13"/>
      <c r="SY29" s="13"/>
      <c r="SZ29" s="13"/>
      <c r="TA29" s="13"/>
      <c r="TB29" s="13"/>
      <c r="TC29" s="13"/>
      <c r="TD29" s="13"/>
      <c r="TE29" s="13"/>
      <c r="TF29" s="13"/>
      <c r="TG29" s="13"/>
      <c r="TH29" s="13"/>
      <c r="TI29" s="13"/>
      <c r="TJ29" s="13"/>
      <c r="TK29" s="13"/>
      <c r="TL29" s="13"/>
      <c r="TM29" s="13"/>
      <c r="TN29" s="13"/>
      <c r="TO29" s="13"/>
      <c r="TP29" s="13"/>
      <c r="TQ29" s="13"/>
      <c r="TR29" s="13"/>
      <c r="TS29" s="13"/>
      <c r="TT29" s="13"/>
      <c r="TU29" s="13"/>
      <c r="TV29" s="13"/>
      <c r="TW29" s="13"/>
      <c r="TX29" s="13"/>
      <c r="TY29" s="13"/>
      <c r="TZ29" s="13"/>
      <c r="UA29" s="13"/>
      <c r="UB29" s="13"/>
      <c r="UC29" s="13"/>
      <c r="UD29" s="13"/>
      <c r="UE29" s="13"/>
      <c r="UF29" s="13"/>
      <c r="UG29" s="13"/>
      <c r="UH29" s="13"/>
      <c r="UI29" s="13"/>
      <c r="UJ29" s="13"/>
      <c r="UK29" s="13"/>
      <c r="UL29" s="13"/>
      <c r="UM29" s="13"/>
      <c r="UN29" s="13"/>
      <c r="UO29" s="13"/>
      <c r="UP29" s="13"/>
      <c r="UQ29" s="13"/>
      <c r="UR29" s="13"/>
      <c r="US29" s="13"/>
      <c r="UT29" s="13"/>
      <c r="UU29" s="13"/>
      <c r="UV29" s="13"/>
      <c r="UW29" s="13"/>
      <c r="UX29" s="13"/>
      <c r="UY29" s="13"/>
      <c r="UZ29" s="13"/>
      <c r="VA29" s="13"/>
      <c r="VB29" s="13"/>
      <c r="VC29" s="13"/>
      <c r="VD29" s="13"/>
      <c r="VE29" s="13"/>
      <c r="VF29" s="13"/>
      <c r="VG29" s="13"/>
      <c r="VH29" s="13"/>
      <c r="VI29" s="13"/>
      <c r="VJ29" s="13"/>
      <c r="VK29" s="13"/>
      <c r="VL29" s="13"/>
      <c r="VM29" s="13"/>
      <c r="VN29" s="13"/>
      <c r="VO29" s="13"/>
      <c r="VP29" s="13"/>
      <c r="VQ29" s="13"/>
      <c r="VR29" s="13"/>
      <c r="VS29" s="13"/>
      <c r="VT29" s="13"/>
      <c r="VU29" s="13"/>
      <c r="VV29" s="13"/>
      <c r="VW29" s="13"/>
      <c r="VX29" s="13"/>
      <c r="VY29" s="13"/>
      <c r="VZ29" s="13"/>
      <c r="WA29" s="13"/>
      <c r="WB29" s="13"/>
      <c r="WC29" s="13"/>
      <c r="WD29" s="13"/>
      <c r="WE29" s="13"/>
      <c r="WF29" s="13"/>
      <c r="WG29" s="13"/>
      <c r="WH29" s="13"/>
      <c r="WI29" s="13"/>
      <c r="WJ29" s="13"/>
      <c r="WK29" s="13"/>
      <c r="WL29" s="13"/>
      <c r="WM29" s="13"/>
      <c r="WN29" s="13"/>
      <c r="WO29" s="13"/>
      <c r="WP29" s="13"/>
      <c r="WQ29" s="13"/>
      <c r="WR29" s="13"/>
      <c r="WS29" s="13"/>
      <c r="WT29" s="13"/>
      <c r="WU29" s="13"/>
      <c r="WV29" s="13"/>
      <c r="WW29" s="13"/>
      <c r="WX29" s="13"/>
      <c r="WY29" s="13"/>
      <c r="WZ29" s="13"/>
      <c r="XA29" s="13"/>
      <c r="XB29" s="13"/>
      <c r="XC29" s="13"/>
      <c r="XD29" s="13"/>
      <c r="XE29" s="13"/>
      <c r="XF29" s="13"/>
      <c r="XG29" s="13"/>
      <c r="XH29" s="13"/>
      <c r="XI29" s="13"/>
      <c r="XJ29" s="13"/>
      <c r="XK29" s="13"/>
      <c r="XL29" s="13"/>
      <c r="XM29" s="13"/>
    </row>
    <row r="30" spans="1:637" s="14" customFormat="1" ht="18.600000000000001" x14ac:dyDescent="0.4">
      <c r="A30" s="183"/>
      <c r="B30" s="187"/>
      <c r="C30" s="84" t="s">
        <v>145</v>
      </c>
      <c r="D30" s="112" t="s">
        <v>42</v>
      </c>
      <c r="E30" s="189" t="s">
        <v>55</v>
      </c>
      <c r="F30" s="189"/>
      <c r="G30" s="86">
        <v>60</v>
      </c>
      <c r="H30" s="238" t="s">
        <v>273</v>
      </c>
      <c r="I30" s="87">
        <v>49.46</v>
      </c>
      <c r="J30" s="88">
        <f t="shared" si="5"/>
        <v>0.82</v>
      </c>
      <c r="K30" s="87">
        <f t="shared" si="7"/>
        <v>1.64</v>
      </c>
      <c r="L30" s="87">
        <v>18.75</v>
      </c>
      <c r="M30" s="89">
        <f t="shared" si="6"/>
        <v>1125</v>
      </c>
      <c r="N30" s="90">
        <f t="shared" si="0"/>
        <v>5.4611650485436893</v>
      </c>
      <c r="O30" t="s">
        <v>234</v>
      </c>
      <c r="P30" s="146" t="s">
        <v>234</v>
      </c>
      <c r="Q30" t="s">
        <v>234</v>
      </c>
      <c r="R30" s="146" t="s">
        <v>234</v>
      </c>
      <c r="S30" t="s">
        <v>234</v>
      </c>
      <c r="T30" s="146" t="s">
        <v>234</v>
      </c>
      <c r="U30" t="s">
        <v>234</v>
      </c>
      <c r="V30" s="149" t="s">
        <v>235</v>
      </c>
      <c r="W30" t="s">
        <v>234</v>
      </c>
      <c r="X30" s="146" t="s">
        <v>234</v>
      </c>
      <c r="Y30" s="148" t="s">
        <v>235</v>
      </c>
      <c r="Z30" s="146" t="s">
        <v>234</v>
      </c>
      <c r="AA30" s="147" t="s">
        <v>234</v>
      </c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  <c r="KH30" s="13"/>
      <c r="KI30" s="13"/>
      <c r="KJ30" s="13"/>
      <c r="KK30" s="13"/>
      <c r="KL30" s="13"/>
      <c r="KM30" s="13"/>
      <c r="KN30" s="13"/>
      <c r="KO30" s="13"/>
      <c r="KP30" s="13"/>
      <c r="KQ30" s="13"/>
      <c r="KR30" s="13"/>
      <c r="KS30" s="13"/>
      <c r="KT30" s="13"/>
      <c r="KU30" s="13"/>
      <c r="KV30" s="13"/>
      <c r="KW30" s="13"/>
      <c r="KX30" s="13"/>
      <c r="KY30" s="13"/>
      <c r="KZ30" s="13"/>
      <c r="LA30" s="13"/>
      <c r="LB30" s="13"/>
      <c r="LC30" s="13"/>
      <c r="LD30" s="13"/>
      <c r="LE30" s="13"/>
      <c r="LF30" s="13"/>
      <c r="LG30" s="13"/>
      <c r="LH30" s="13"/>
      <c r="LI30" s="13"/>
      <c r="LJ30" s="13"/>
      <c r="LK30" s="13"/>
      <c r="LL30" s="13"/>
      <c r="LM30" s="13"/>
      <c r="LN30" s="13"/>
      <c r="LO30" s="13"/>
      <c r="LP30" s="13"/>
      <c r="LQ30" s="13"/>
      <c r="LR30" s="13"/>
      <c r="LS30" s="13"/>
      <c r="LT30" s="13"/>
      <c r="LU30" s="13"/>
      <c r="LV30" s="13"/>
      <c r="LW30" s="13"/>
      <c r="LX30" s="13"/>
      <c r="LY30" s="13"/>
      <c r="LZ30" s="13"/>
      <c r="MA30" s="13"/>
      <c r="MB30" s="13"/>
      <c r="MC30" s="13"/>
      <c r="MD30" s="13"/>
      <c r="ME30" s="13"/>
      <c r="MF30" s="13"/>
      <c r="MG30" s="13"/>
      <c r="MH30" s="13"/>
      <c r="MI30" s="13"/>
      <c r="MJ30" s="13"/>
      <c r="MK30" s="13"/>
      <c r="ML30" s="13"/>
      <c r="MM30" s="13"/>
      <c r="MN30" s="13"/>
      <c r="MO30" s="13"/>
      <c r="MP30" s="13"/>
      <c r="MQ30" s="13"/>
      <c r="MR30" s="13"/>
      <c r="MS30" s="13"/>
      <c r="MT30" s="13"/>
      <c r="MU30" s="13"/>
      <c r="MV30" s="13"/>
      <c r="MW30" s="13"/>
      <c r="MX30" s="13"/>
      <c r="MY30" s="13"/>
      <c r="MZ30" s="13"/>
      <c r="NA30" s="13"/>
      <c r="NB30" s="13"/>
      <c r="NC30" s="13"/>
      <c r="ND30" s="13"/>
      <c r="NE30" s="13"/>
      <c r="NF30" s="13"/>
      <c r="NG30" s="13"/>
      <c r="NH30" s="13"/>
      <c r="NI30" s="13"/>
      <c r="NJ30" s="13"/>
      <c r="NK30" s="13"/>
      <c r="NL30" s="13"/>
      <c r="NM30" s="13"/>
      <c r="NN30" s="13"/>
      <c r="NO30" s="13"/>
      <c r="NP30" s="13"/>
      <c r="NQ30" s="13"/>
      <c r="NR30" s="13"/>
      <c r="NS30" s="13"/>
      <c r="NT30" s="13"/>
      <c r="NU30" s="13"/>
      <c r="NV30" s="13"/>
      <c r="NW30" s="13"/>
      <c r="NX30" s="13"/>
      <c r="NY30" s="13"/>
      <c r="NZ30" s="13"/>
      <c r="OA30" s="13"/>
      <c r="OB30" s="13"/>
      <c r="OC30" s="13"/>
      <c r="OD30" s="13"/>
      <c r="OE30" s="13"/>
      <c r="OF30" s="13"/>
      <c r="OG30" s="13"/>
      <c r="OH30" s="13"/>
      <c r="OI30" s="13"/>
      <c r="OJ30" s="13"/>
      <c r="OK30" s="13"/>
      <c r="OL30" s="13"/>
      <c r="OM30" s="13"/>
      <c r="ON30" s="13"/>
      <c r="OO30" s="13"/>
      <c r="OP30" s="13"/>
      <c r="OQ30" s="13"/>
      <c r="OR30" s="13"/>
      <c r="OS30" s="13"/>
      <c r="OT30" s="13"/>
      <c r="OU30" s="13"/>
      <c r="OV30" s="13"/>
      <c r="OW30" s="13"/>
      <c r="OX30" s="13"/>
      <c r="OY30" s="13"/>
      <c r="OZ30" s="13"/>
      <c r="PA30" s="13"/>
      <c r="PB30" s="13"/>
      <c r="PC30" s="13"/>
      <c r="PD30" s="13"/>
      <c r="PE30" s="13"/>
      <c r="PF30" s="13"/>
      <c r="PG30" s="13"/>
      <c r="PH30" s="13"/>
      <c r="PI30" s="13"/>
      <c r="PJ30" s="13"/>
      <c r="PK30" s="13"/>
      <c r="PL30" s="13"/>
      <c r="PM30" s="13"/>
      <c r="PN30" s="13"/>
      <c r="PO30" s="13"/>
      <c r="PP30" s="13"/>
      <c r="PQ30" s="13"/>
      <c r="PR30" s="13"/>
      <c r="PS30" s="13"/>
      <c r="PT30" s="13"/>
      <c r="PU30" s="13"/>
      <c r="PV30" s="13"/>
      <c r="PW30" s="13"/>
      <c r="PX30" s="13"/>
      <c r="PY30" s="13"/>
      <c r="PZ30" s="13"/>
      <c r="QA30" s="13"/>
      <c r="QB30" s="13"/>
      <c r="QC30" s="13"/>
      <c r="QD30" s="13"/>
      <c r="QE30" s="13"/>
      <c r="QF30" s="13"/>
      <c r="QG30" s="13"/>
      <c r="QH30" s="13"/>
      <c r="QI30" s="13"/>
      <c r="QJ30" s="13"/>
      <c r="QK30" s="13"/>
      <c r="QL30" s="13"/>
      <c r="QM30" s="13"/>
      <c r="QN30" s="13"/>
      <c r="QO30" s="13"/>
      <c r="QP30" s="13"/>
      <c r="QQ30" s="13"/>
      <c r="QR30" s="13"/>
      <c r="QS30" s="13"/>
      <c r="QT30" s="13"/>
      <c r="QU30" s="13"/>
      <c r="QV30" s="13"/>
      <c r="QW30" s="13"/>
      <c r="QX30" s="13"/>
      <c r="QY30" s="13"/>
      <c r="QZ30" s="13"/>
      <c r="RA30" s="13"/>
      <c r="RB30" s="13"/>
      <c r="RC30" s="13"/>
      <c r="RD30" s="13"/>
      <c r="RE30" s="13"/>
      <c r="RF30" s="13"/>
      <c r="RG30" s="13"/>
      <c r="RH30" s="13"/>
      <c r="RI30" s="13"/>
      <c r="RJ30" s="13"/>
      <c r="RK30" s="13"/>
      <c r="RL30" s="13"/>
      <c r="RM30" s="13"/>
      <c r="RN30" s="13"/>
      <c r="RO30" s="13"/>
      <c r="RP30" s="13"/>
      <c r="RQ30" s="13"/>
      <c r="RR30" s="13"/>
      <c r="RS30" s="13"/>
      <c r="RT30" s="13"/>
      <c r="RU30" s="13"/>
      <c r="RV30" s="13"/>
      <c r="RW30" s="13"/>
      <c r="RX30" s="13"/>
      <c r="RY30" s="13"/>
      <c r="RZ30" s="13"/>
      <c r="SA30" s="13"/>
      <c r="SB30" s="13"/>
      <c r="SC30" s="13"/>
      <c r="SD30" s="13"/>
      <c r="SE30" s="13"/>
      <c r="SF30" s="13"/>
      <c r="SG30" s="13"/>
      <c r="SH30" s="13"/>
      <c r="SI30" s="13"/>
      <c r="SJ30" s="13"/>
      <c r="SK30" s="13"/>
      <c r="SL30" s="13"/>
      <c r="SM30" s="13"/>
      <c r="SN30" s="13"/>
      <c r="SO30" s="13"/>
      <c r="SP30" s="13"/>
      <c r="SQ30" s="13"/>
      <c r="SR30" s="13"/>
      <c r="SS30" s="13"/>
      <c r="ST30" s="13"/>
      <c r="SU30" s="13"/>
      <c r="SV30" s="13"/>
      <c r="SW30" s="13"/>
      <c r="SX30" s="13"/>
      <c r="SY30" s="13"/>
      <c r="SZ30" s="13"/>
      <c r="TA30" s="13"/>
      <c r="TB30" s="13"/>
      <c r="TC30" s="13"/>
      <c r="TD30" s="13"/>
      <c r="TE30" s="13"/>
      <c r="TF30" s="13"/>
      <c r="TG30" s="13"/>
      <c r="TH30" s="13"/>
      <c r="TI30" s="13"/>
      <c r="TJ30" s="13"/>
      <c r="TK30" s="13"/>
      <c r="TL30" s="13"/>
      <c r="TM30" s="13"/>
      <c r="TN30" s="13"/>
      <c r="TO30" s="13"/>
      <c r="TP30" s="13"/>
      <c r="TQ30" s="13"/>
      <c r="TR30" s="13"/>
      <c r="TS30" s="13"/>
      <c r="TT30" s="13"/>
      <c r="TU30" s="13"/>
      <c r="TV30" s="13"/>
      <c r="TW30" s="13"/>
      <c r="TX30" s="13"/>
      <c r="TY30" s="13"/>
      <c r="TZ30" s="13"/>
      <c r="UA30" s="13"/>
      <c r="UB30" s="13"/>
      <c r="UC30" s="13"/>
      <c r="UD30" s="13"/>
      <c r="UE30" s="13"/>
      <c r="UF30" s="13"/>
      <c r="UG30" s="13"/>
      <c r="UH30" s="13"/>
      <c r="UI30" s="13"/>
      <c r="UJ30" s="13"/>
      <c r="UK30" s="13"/>
      <c r="UL30" s="13"/>
      <c r="UM30" s="13"/>
      <c r="UN30" s="13"/>
      <c r="UO30" s="13"/>
      <c r="UP30" s="13"/>
      <c r="UQ30" s="13"/>
      <c r="UR30" s="13"/>
      <c r="US30" s="13"/>
      <c r="UT30" s="13"/>
      <c r="UU30" s="13"/>
      <c r="UV30" s="13"/>
      <c r="UW30" s="13"/>
      <c r="UX30" s="13"/>
      <c r="UY30" s="13"/>
      <c r="UZ30" s="13"/>
      <c r="VA30" s="13"/>
      <c r="VB30" s="13"/>
      <c r="VC30" s="13"/>
      <c r="VD30" s="13"/>
      <c r="VE30" s="13"/>
      <c r="VF30" s="13"/>
      <c r="VG30" s="13"/>
      <c r="VH30" s="13"/>
      <c r="VI30" s="13"/>
      <c r="VJ30" s="13"/>
      <c r="VK30" s="13"/>
      <c r="VL30" s="13"/>
      <c r="VM30" s="13"/>
      <c r="VN30" s="13"/>
      <c r="VO30" s="13"/>
      <c r="VP30" s="13"/>
      <c r="VQ30" s="13"/>
      <c r="VR30" s="13"/>
      <c r="VS30" s="13"/>
      <c r="VT30" s="13"/>
      <c r="VU30" s="13"/>
      <c r="VV30" s="13"/>
      <c r="VW30" s="13"/>
      <c r="VX30" s="13"/>
      <c r="VY30" s="13"/>
      <c r="VZ30" s="13"/>
      <c r="WA30" s="13"/>
      <c r="WB30" s="13"/>
      <c r="WC30" s="13"/>
      <c r="WD30" s="13"/>
      <c r="WE30" s="13"/>
      <c r="WF30" s="13"/>
      <c r="WG30" s="13"/>
      <c r="WH30" s="13"/>
      <c r="WI30" s="13"/>
      <c r="WJ30" s="13"/>
      <c r="WK30" s="13"/>
      <c r="WL30" s="13"/>
      <c r="WM30" s="13"/>
      <c r="WN30" s="13"/>
      <c r="WO30" s="13"/>
      <c r="WP30" s="13"/>
      <c r="WQ30" s="13"/>
      <c r="WR30" s="13"/>
      <c r="WS30" s="13"/>
      <c r="WT30" s="13"/>
      <c r="WU30" s="13"/>
      <c r="WV30" s="13"/>
      <c r="WW30" s="13"/>
      <c r="WX30" s="13"/>
      <c r="WY30" s="13"/>
      <c r="WZ30" s="13"/>
      <c r="XA30" s="13"/>
      <c r="XB30" s="13"/>
      <c r="XC30" s="13"/>
      <c r="XD30" s="13"/>
      <c r="XE30" s="13"/>
      <c r="XF30" s="13"/>
      <c r="XG30" s="13"/>
      <c r="XH30" s="13"/>
      <c r="XI30" s="13"/>
      <c r="XJ30" s="13"/>
      <c r="XK30" s="13"/>
      <c r="XL30" s="13"/>
      <c r="XM30" s="13"/>
    </row>
    <row r="31" spans="1:637" s="14" customFormat="1" ht="18.600000000000001" x14ac:dyDescent="0.4">
      <c r="A31" s="183"/>
      <c r="B31" s="187"/>
      <c r="C31" s="84" t="s">
        <v>146</v>
      </c>
      <c r="D31" s="112" t="s">
        <v>43</v>
      </c>
      <c r="E31" s="189" t="s">
        <v>56</v>
      </c>
      <c r="F31" s="189"/>
      <c r="G31" s="86">
        <v>60</v>
      </c>
      <c r="H31" s="238" t="s">
        <v>273</v>
      </c>
      <c r="I31" s="87">
        <v>68.209999999999994</v>
      </c>
      <c r="J31" s="88">
        <f t="shared" si="5"/>
        <v>1.1399999999999999</v>
      </c>
      <c r="K31" s="87">
        <f t="shared" si="7"/>
        <v>2.2799999999999998</v>
      </c>
      <c r="L31" s="87">
        <v>18.75</v>
      </c>
      <c r="M31" s="89">
        <f t="shared" si="6"/>
        <v>1125</v>
      </c>
      <c r="N31" s="90">
        <f t="shared" si="0"/>
        <v>5.4611650485436893</v>
      </c>
      <c r="O31" t="s">
        <v>234</v>
      </c>
      <c r="P31" s="146" t="s">
        <v>234</v>
      </c>
      <c r="Q31" t="s">
        <v>234</v>
      </c>
      <c r="R31" s="146" t="s">
        <v>234</v>
      </c>
      <c r="S31" t="s">
        <v>234</v>
      </c>
      <c r="T31" s="146" t="s">
        <v>234</v>
      </c>
      <c r="U31" t="s">
        <v>234</v>
      </c>
      <c r="V31" s="149" t="s">
        <v>235</v>
      </c>
      <c r="W31" t="s">
        <v>234</v>
      </c>
      <c r="X31" s="146" t="s">
        <v>234</v>
      </c>
      <c r="Y31" s="148" t="s">
        <v>235</v>
      </c>
      <c r="Z31" s="146" t="s">
        <v>234</v>
      </c>
      <c r="AA31" s="147" t="s">
        <v>234</v>
      </c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  <c r="LD31" s="13"/>
      <c r="LE31" s="13"/>
      <c r="LF31" s="13"/>
      <c r="LG31" s="13"/>
      <c r="LH31" s="13"/>
      <c r="LI31" s="13"/>
      <c r="LJ31" s="13"/>
      <c r="LK31" s="13"/>
      <c r="LL31" s="13"/>
      <c r="LM31" s="13"/>
      <c r="LN31" s="13"/>
      <c r="LO31" s="13"/>
      <c r="LP31" s="13"/>
      <c r="LQ31" s="13"/>
      <c r="LR31" s="13"/>
      <c r="LS31" s="13"/>
      <c r="LT31" s="13"/>
      <c r="LU31" s="13"/>
      <c r="LV31" s="13"/>
      <c r="LW31" s="13"/>
      <c r="LX31" s="13"/>
      <c r="LY31" s="13"/>
      <c r="LZ31" s="13"/>
      <c r="MA31" s="13"/>
      <c r="MB31" s="13"/>
      <c r="MC31" s="13"/>
      <c r="MD31" s="13"/>
      <c r="ME31" s="13"/>
      <c r="MF31" s="13"/>
      <c r="MG31" s="13"/>
      <c r="MH31" s="13"/>
      <c r="MI31" s="13"/>
      <c r="MJ31" s="13"/>
      <c r="MK31" s="13"/>
      <c r="ML31" s="13"/>
      <c r="MM31" s="13"/>
      <c r="MN31" s="13"/>
      <c r="MO31" s="13"/>
      <c r="MP31" s="13"/>
      <c r="MQ31" s="13"/>
      <c r="MR31" s="13"/>
      <c r="MS31" s="13"/>
      <c r="MT31" s="13"/>
      <c r="MU31" s="13"/>
      <c r="MV31" s="13"/>
      <c r="MW31" s="13"/>
      <c r="MX31" s="13"/>
      <c r="MY31" s="13"/>
      <c r="MZ31" s="13"/>
      <c r="NA31" s="13"/>
      <c r="NB31" s="13"/>
      <c r="NC31" s="13"/>
      <c r="ND31" s="13"/>
      <c r="NE31" s="13"/>
      <c r="NF31" s="13"/>
      <c r="NG31" s="13"/>
      <c r="NH31" s="13"/>
      <c r="NI31" s="13"/>
      <c r="NJ31" s="13"/>
      <c r="NK31" s="13"/>
      <c r="NL31" s="13"/>
      <c r="NM31" s="13"/>
      <c r="NN31" s="13"/>
      <c r="NO31" s="13"/>
      <c r="NP31" s="13"/>
      <c r="NQ31" s="13"/>
      <c r="NR31" s="13"/>
      <c r="NS31" s="13"/>
      <c r="NT31" s="13"/>
      <c r="NU31" s="13"/>
      <c r="NV31" s="13"/>
      <c r="NW31" s="13"/>
      <c r="NX31" s="13"/>
      <c r="NY31" s="13"/>
      <c r="NZ31" s="13"/>
      <c r="OA31" s="13"/>
      <c r="OB31" s="13"/>
      <c r="OC31" s="13"/>
      <c r="OD31" s="13"/>
      <c r="OE31" s="13"/>
      <c r="OF31" s="13"/>
      <c r="OG31" s="13"/>
      <c r="OH31" s="13"/>
      <c r="OI31" s="13"/>
      <c r="OJ31" s="13"/>
      <c r="OK31" s="13"/>
      <c r="OL31" s="13"/>
      <c r="OM31" s="13"/>
      <c r="ON31" s="13"/>
      <c r="OO31" s="13"/>
      <c r="OP31" s="13"/>
      <c r="OQ31" s="13"/>
      <c r="OR31" s="13"/>
      <c r="OS31" s="13"/>
      <c r="OT31" s="13"/>
      <c r="OU31" s="13"/>
      <c r="OV31" s="13"/>
      <c r="OW31" s="13"/>
      <c r="OX31" s="13"/>
      <c r="OY31" s="13"/>
      <c r="OZ31" s="13"/>
      <c r="PA31" s="13"/>
      <c r="PB31" s="13"/>
      <c r="PC31" s="13"/>
      <c r="PD31" s="13"/>
      <c r="PE31" s="13"/>
      <c r="PF31" s="13"/>
      <c r="PG31" s="13"/>
      <c r="PH31" s="13"/>
      <c r="PI31" s="13"/>
      <c r="PJ31" s="13"/>
      <c r="PK31" s="13"/>
      <c r="PL31" s="13"/>
      <c r="PM31" s="13"/>
      <c r="PN31" s="13"/>
      <c r="PO31" s="13"/>
      <c r="PP31" s="13"/>
      <c r="PQ31" s="13"/>
      <c r="PR31" s="13"/>
      <c r="PS31" s="13"/>
      <c r="PT31" s="13"/>
      <c r="PU31" s="13"/>
      <c r="PV31" s="13"/>
      <c r="PW31" s="13"/>
      <c r="PX31" s="13"/>
      <c r="PY31" s="13"/>
      <c r="PZ31" s="13"/>
      <c r="QA31" s="13"/>
      <c r="QB31" s="13"/>
      <c r="QC31" s="13"/>
      <c r="QD31" s="13"/>
      <c r="QE31" s="13"/>
      <c r="QF31" s="13"/>
      <c r="QG31" s="13"/>
      <c r="QH31" s="13"/>
      <c r="QI31" s="13"/>
      <c r="QJ31" s="13"/>
      <c r="QK31" s="13"/>
      <c r="QL31" s="13"/>
      <c r="QM31" s="13"/>
      <c r="QN31" s="13"/>
      <c r="QO31" s="13"/>
      <c r="QP31" s="13"/>
      <c r="QQ31" s="13"/>
      <c r="QR31" s="13"/>
      <c r="QS31" s="13"/>
      <c r="QT31" s="13"/>
      <c r="QU31" s="13"/>
      <c r="QV31" s="13"/>
      <c r="QW31" s="13"/>
      <c r="QX31" s="13"/>
      <c r="QY31" s="13"/>
      <c r="QZ31" s="13"/>
      <c r="RA31" s="13"/>
      <c r="RB31" s="13"/>
      <c r="RC31" s="13"/>
      <c r="RD31" s="13"/>
      <c r="RE31" s="13"/>
      <c r="RF31" s="13"/>
      <c r="RG31" s="13"/>
      <c r="RH31" s="13"/>
      <c r="RI31" s="13"/>
      <c r="RJ31" s="13"/>
      <c r="RK31" s="13"/>
      <c r="RL31" s="13"/>
      <c r="RM31" s="13"/>
      <c r="RN31" s="13"/>
      <c r="RO31" s="13"/>
      <c r="RP31" s="13"/>
      <c r="RQ31" s="13"/>
      <c r="RR31" s="13"/>
      <c r="RS31" s="13"/>
      <c r="RT31" s="13"/>
      <c r="RU31" s="13"/>
      <c r="RV31" s="13"/>
      <c r="RW31" s="13"/>
      <c r="RX31" s="13"/>
      <c r="RY31" s="13"/>
      <c r="RZ31" s="13"/>
      <c r="SA31" s="13"/>
      <c r="SB31" s="13"/>
      <c r="SC31" s="13"/>
      <c r="SD31" s="13"/>
      <c r="SE31" s="13"/>
      <c r="SF31" s="13"/>
      <c r="SG31" s="13"/>
      <c r="SH31" s="13"/>
      <c r="SI31" s="13"/>
      <c r="SJ31" s="13"/>
      <c r="SK31" s="13"/>
      <c r="SL31" s="13"/>
      <c r="SM31" s="13"/>
      <c r="SN31" s="13"/>
      <c r="SO31" s="13"/>
      <c r="SP31" s="13"/>
      <c r="SQ31" s="13"/>
      <c r="SR31" s="13"/>
      <c r="SS31" s="13"/>
      <c r="ST31" s="13"/>
      <c r="SU31" s="13"/>
      <c r="SV31" s="13"/>
      <c r="SW31" s="13"/>
      <c r="SX31" s="13"/>
      <c r="SY31" s="13"/>
      <c r="SZ31" s="13"/>
      <c r="TA31" s="13"/>
      <c r="TB31" s="13"/>
      <c r="TC31" s="13"/>
      <c r="TD31" s="13"/>
      <c r="TE31" s="13"/>
      <c r="TF31" s="13"/>
      <c r="TG31" s="13"/>
      <c r="TH31" s="13"/>
      <c r="TI31" s="13"/>
      <c r="TJ31" s="13"/>
      <c r="TK31" s="13"/>
      <c r="TL31" s="13"/>
      <c r="TM31" s="13"/>
      <c r="TN31" s="13"/>
      <c r="TO31" s="13"/>
      <c r="TP31" s="13"/>
      <c r="TQ31" s="13"/>
      <c r="TR31" s="13"/>
      <c r="TS31" s="13"/>
      <c r="TT31" s="13"/>
      <c r="TU31" s="13"/>
      <c r="TV31" s="13"/>
      <c r="TW31" s="13"/>
      <c r="TX31" s="13"/>
      <c r="TY31" s="13"/>
      <c r="TZ31" s="13"/>
      <c r="UA31" s="13"/>
      <c r="UB31" s="13"/>
      <c r="UC31" s="13"/>
      <c r="UD31" s="13"/>
      <c r="UE31" s="13"/>
      <c r="UF31" s="13"/>
      <c r="UG31" s="13"/>
      <c r="UH31" s="13"/>
      <c r="UI31" s="13"/>
      <c r="UJ31" s="13"/>
      <c r="UK31" s="13"/>
      <c r="UL31" s="13"/>
      <c r="UM31" s="13"/>
      <c r="UN31" s="13"/>
      <c r="UO31" s="13"/>
      <c r="UP31" s="13"/>
      <c r="UQ31" s="13"/>
      <c r="UR31" s="13"/>
      <c r="US31" s="13"/>
      <c r="UT31" s="13"/>
      <c r="UU31" s="13"/>
      <c r="UV31" s="13"/>
      <c r="UW31" s="13"/>
      <c r="UX31" s="13"/>
      <c r="UY31" s="13"/>
      <c r="UZ31" s="13"/>
      <c r="VA31" s="13"/>
      <c r="VB31" s="13"/>
      <c r="VC31" s="13"/>
      <c r="VD31" s="13"/>
      <c r="VE31" s="13"/>
      <c r="VF31" s="13"/>
      <c r="VG31" s="13"/>
      <c r="VH31" s="13"/>
      <c r="VI31" s="13"/>
      <c r="VJ31" s="13"/>
      <c r="VK31" s="13"/>
      <c r="VL31" s="13"/>
      <c r="VM31" s="13"/>
      <c r="VN31" s="13"/>
      <c r="VO31" s="13"/>
      <c r="VP31" s="13"/>
      <c r="VQ31" s="13"/>
      <c r="VR31" s="13"/>
      <c r="VS31" s="13"/>
      <c r="VT31" s="13"/>
      <c r="VU31" s="13"/>
      <c r="VV31" s="13"/>
      <c r="VW31" s="13"/>
      <c r="VX31" s="13"/>
      <c r="VY31" s="13"/>
      <c r="VZ31" s="13"/>
      <c r="WA31" s="13"/>
      <c r="WB31" s="13"/>
      <c r="WC31" s="13"/>
      <c r="WD31" s="13"/>
      <c r="WE31" s="13"/>
      <c r="WF31" s="13"/>
      <c r="WG31" s="13"/>
      <c r="WH31" s="13"/>
      <c r="WI31" s="13"/>
      <c r="WJ31" s="13"/>
      <c r="WK31" s="13"/>
      <c r="WL31" s="13"/>
      <c r="WM31" s="13"/>
      <c r="WN31" s="13"/>
      <c r="WO31" s="13"/>
      <c r="WP31" s="13"/>
      <c r="WQ31" s="13"/>
      <c r="WR31" s="13"/>
      <c r="WS31" s="13"/>
      <c r="WT31" s="13"/>
      <c r="WU31" s="13"/>
      <c r="WV31" s="13"/>
      <c r="WW31" s="13"/>
      <c r="WX31" s="13"/>
      <c r="WY31" s="13"/>
      <c r="WZ31" s="13"/>
      <c r="XA31" s="13"/>
      <c r="XB31" s="13"/>
      <c r="XC31" s="13"/>
      <c r="XD31" s="13"/>
      <c r="XE31" s="13"/>
      <c r="XF31" s="13"/>
      <c r="XG31" s="13"/>
      <c r="XH31" s="13"/>
      <c r="XI31" s="13"/>
      <c r="XJ31" s="13"/>
      <c r="XK31" s="13"/>
      <c r="XL31" s="13"/>
      <c r="XM31" s="13"/>
    </row>
    <row r="32" spans="1:637" s="14" customFormat="1" ht="18.600000000000001" x14ac:dyDescent="0.4">
      <c r="A32" s="183"/>
      <c r="B32" s="187"/>
      <c r="C32" s="84" t="s">
        <v>147</v>
      </c>
      <c r="D32" s="112" t="s">
        <v>47</v>
      </c>
      <c r="E32" s="189" t="s">
        <v>57</v>
      </c>
      <c r="F32" s="189"/>
      <c r="G32" s="86">
        <v>30</v>
      </c>
      <c r="H32" s="238" t="s">
        <v>273</v>
      </c>
      <c r="I32" s="87">
        <v>64.13</v>
      </c>
      <c r="J32" s="88">
        <f t="shared" si="5"/>
        <v>2.14</v>
      </c>
      <c r="K32" s="87">
        <f>J32</f>
        <v>2.14</v>
      </c>
      <c r="L32" s="87">
        <v>25</v>
      </c>
      <c r="M32" s="89">
        <f t="shared" si="6"/>
        <v>750</v>
      </c>
      <c r="N32" s="90">
        <f t="shared" si="0"/>
        <v>3.6407766990291264</v>
      </c>
      <c r="O32" t="s">
        <v>234</v>
      </c>
      <c r="P32" s="146" t="s">
        <v>234</v>
      </c>
      <c r="Q32" t="s">
        <v>234</v>
      </c>
      <c r="R32" s="146" t="s">
        <v>234</v>
      </c>
      <c r="S32" t="s">
        <v>234</v>
      </c>
      <c r="T32" s="146" t="s">
        <v>234</v>
      </c>
      <c r="U32" t="s">
        <v>234</v>
      </c>
      <c r="V32" s="146" t="s">
        <v>234</v>
      </c>
      <c r="W32" t="s">
        <v>234</v>
      </c>
      <c r="X32" s="146" t="s">
        <v>234</v>
      </c>
      <c r="Y32" t="s">
        <v>234</v>
      </c>
      <c r="Z32" s="146" t="s">
        <v>234</v>
      </c>
      <c r="AA32" s="147" t="s">
        <v>234</v>
      </c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  <c r="LK32" s="13"/>
      <c r="LL32" s="13"/>
      <c r="LM32" s="13"/>
      <c r="LN32" s="13"/>
      <c r="LO32" s="13"/>
      <c r="LP32" s="13"/>
      <c r="LQ32" s="13"/>
      <c r="LR32" s="13"/>
      <c r="LS32" s="13"/>
      <c r="LT32" s="13"/>
      <c r="LU32" s="13"/>
      <c r="LV32" s="13"/>
      <c r="LW32" s="13"/>
      <c r="LX32" s="13"/>
      <c r="LY32" s="13"/>
      <c r="LZ32" s="13"/>
      <c r="MA32" s="13"/>
      <c r="MB32" s="13"/>
      <c r="MC32" s="13"/>
      <c r="MD32" s="13"/>
      <c r="ME32" s="13"/>
      <c r="MF32" s="13"/>
      <c r="MG32" s="13"/>
      <c r="MH32" s="13"/>
      <c r="MI32" s="13"/>
      <c r="MJ32" s="13"/>
      <c r="MK32" s="13"/>
      <c r="ML32" s="13"/>
      <c r="MM32" s="13"/>
      <c r="MN32" s="13"/>
      <c r="MO32" s="13"/>
      <c r="MP32" s="13"/>
      <c r="MQ32" s="13"/>
      <c r="MR32" s="13"/>
      <c r="MS32" s="13"/>
      <c r="MT32" s="13"/>
      <c r="MU32" s="13"/>
      <c r="MV32" s="13"/>
      <c r="MW32" s="13"/>
      <c r="MX32" s="13"/>
      <c r="MY32" s="13"/>
      <c r="MZ32" s="13"/>
      <c r="NA32" s="13"/>
      <c r="NB32" s="13"/>
      <c r="NC32" s="13"/>
      <c r="ND32" s="13"/>
      <c r="NE32" s="13"/>
      <c r="NF32" s="13"/>
      <c r="NG32" s="13"/>
      <c r="NH32" s="13"/>
      <c r="NI32" s="13"/>
      <c r="NJ32" s="13"/>
      <c r="NK32" s="13"/>
      <c r="NL32" s="13"/>
      <c r="NM32" s="13"/>
      <c r="NN32" s="13"/>
      <c r="NO32" s="13"/>
      <c r="NP32" s="13"/>
      <c r="NQ32" s="13"/>
      <c r="NR32" s="13"/>
      <c r="NS32" s="13"/>
      <c r="NT32" s="13"/>
      <c r="NU32" s="13"/>
      <c r="NV32" s="13"/>
      <c r="NW32" s="13"/>
      <c r="NX32" s="13"/>
      <c r="NY32" s="13"/>
      <c r="NZ32" s="13"/>
      <c r="OA32" s="13"/>
      <c r="OB32" s="13"/>
      <c r="OC32" s="13"/>
      <c r="OD32" s="13"/>
      <c r="OE32" s="13"/>
      <c r="OF32" s="13"/>
      <c r="OG32" s="13"/>
      <c r="OH32" s="13"/>
      <c r="OI32" s="13"/>
      <c r="OJ32" s="13"/>
      <c r="OK32" s="13"/>
      <c r="OL32" s="13"/>
      <c r="OM32" s="13"/>
      <c r="ON32" s="13"/>
      <c r="OO32" s="13"/>
      <c r="OP32" s="13"/>
      <c r="OQ32" s="13"/>
      <c r="OR32" s="13"/>
      <c r="OS32" s="13"/>
      <c r="OT32" s="13"/>
      <c r="OU32" s="13"/>
      <c r="OV32" s="13"/>
      <c r="OW32" s="13"/>
      <c r="OX32" s="13"/>
      <c r="OY32" s="13"/>
      <c r="OZ32" s="13"/>
      <c r="PA32" s="13"/>
      <c r="PB32" s="13"/>
      <c r="PC32" s="13"/>
      <c r="PD32" s="13"/>
      <c r="PE32" s="13"/>
      <c r="PF32" s="13"/>
      <c r="PG32" s="13"/>
      <c r="PH32" s="13"/>
      <c r="PI32" s="13"/>
      <c r="PJ32" s="13"/>
      <c r="PK32" s="13"/>
      <c r="PL32" s="13"/>
      <c r="PM32" s="13"/>
      <c r="PN32" s="13"/>
      <c r="PO32" s="13"/>
      <c r="PP32" s="13"/>
      <c r="PQ32" s="13"/>
      <c r="PR32" s="13"/>
      <c r="PS32" s="13"/>
      <c r="PT32" s="13"/>
      <c r="PU32" s="13"/>
      <c r="PV32" s="13"/>
      <c r="PW32" s="13"/>
      <c r="PX32" s="13"/>
      <c r="PY32" s="13"/>
      <c r="PZ32" s="13"/>
      <c r="QA32" s="13"/>
      <c r="QB32" s="13"/>
      <c r="QC32" s="13"/>
      <c r="QD32" s="13"/>
      <c r="QE32" s="13"/>
      <c r="QF32" s="13"/>
      <c r="QG32" s="13"/>
      <c r="QH32" s="13"/>
      <c r="QI32" s="13"/>
      <c r="QJ32" s="13"/>
      <c r="QK32" s="13"/>
      <c r="QL32" s="13"/>
      <c r="QM32" s="13"/>
      <c r="QN32" s="13"/>
      <c r="QO32" s="13"/>
      <c r="QP32" s="13"/>
      <c r="QQ32" s="13"/>
      <c r="QR32" s="13"/>
      <c r="QS32" s="13"/>
      <c r="QT32" s="13"/>
      <c r="QU32" s="13"/>
      <c r="QV32" s="13"/>
      <c r="QW32" s="13"/>
      <c r="QX32" s="13"/>
      <c r="QY32" s="13"/>
      <c r="QZ32" s="13"/>
      <c r="RA32" s="13"/>
      <c r="RB32" s="13"/>
      <c r="RC32" s="13"/>
      <c r="RD32" s="13"/>
      <c r="RE32" s="13"/>
      <c r="RF32" s="13"/>
      <c r="RG32" s="13"/>
      <c r="RH32" s="13"/>
      <c r="RI32" s="13"/>
      <c r="RJ32" s="13"/>
      <c r="RK32" s="13"/>
      <c r="RL32" s="13"/>
      <c r="RM32" s="13"/>
      <c r="RN32" s="13"/>
      <c r="RO32" s="13"/>
      <c r="RP32" s="13"/>
      <c r="RQ32" s="13"/>
      <c r="RR32" s="13"/>
      <c r="RS32" s="13"/>
      <c r="RT32" s="13"/>
      <c r="RU32" s="13"/>
      <c r="RV32" s="13"/>
      <c r="RW32" s="13"/>
      <c r="RX32" s="13"/>
      <c r="RY32" s="13"/>
      <c r="RZ32" s="13"/>
      <c r="SA32" s="13"/>
      <c r="SB32" s="13"/>
      <c r="SC32" s="13"/>
      <c r="SD32" s="13"/>
      <c r="SE32" s="13"/>
      <c r="SF32" s="13"/>
      <c r="SG32" s="13"/>
      <c r="SH32" s="13"/>
      <c r="SI32" s="13"/>
      <c r="SJ32" s="13"/>
      <c r="SK32" s="13"/>
      <c r="SL32" s="13"/>
      <c r="SM32" s="13"/>
      <c r="SN32" s="13"/>
      <c r="SO32" s="13"/>
      <c r="SP32" s="13"/>
      <c r="SQ32" s="13"/>
      <c r="SR32" s="13"/>
      <c r="SS32" s="13"/>
      <c r="ST32" s="13"/>
      <c r="SU32" s="13"/>
      <c r="SV32" s="13"/>
      <c r="SW32" s="13"/>
      <c r="SX32" s="13"/>
      <c r="SY32" s="13"/>
      <c r="SZ32" s="13"/>
      <c r="TA32" s="13"/>
      <c r="TB32" s="13"/>
      <c r="TC32" s="13"/>
      <c r="TD32" s="13"/>
      <c r="TE32" s="13"/>
      <c r="TF32" s="13"/>
      <c r="TG32" s="13"/>
      <c r="TH32" s="13"/>
      <c r="TI32" s="13"/>
      <c r="TJ32" s="13"/>
      <c r="TK32" s="13"/>
      <c r="TL32" s="13"/>
      <c r="TM32" s="13"/>
      <c r="TN32" s="13"/>
      <c r="TO32" s="13"/>
      <c r="TP32" s="13"/>
      <c r="TQ32" s="13"/>
      <c r="TR32" s="13"/>
      <c r="TS32" s="13"/>
      <c r="TT32" s="13"/>
      <c r="TU32" s="13"/>
      <c r="TV32" s="13"/>
      <c r="TW32" s="13"/>
      <c r="TX32" s="13"/>
      <c r="TY32" s="13"/>
      <c r="TZ32" s="13"/>
      <c r="UA32" s="13"/>
      <c r="UB32" s="13"/>
      <c r="UC32" s="13"/>
      <c r="UD32" s="13"/>
      <c r="UE32" s="13"/>
      <c r="UF32" s="13"/>
      <c r="UG32" s="13"/>
      <c r="UH32" s="13"/>
      <c r="UI32" s="13"/>
      <c r="UJ32" s="13"/>
      <c r="UK32" s="13"/>
      <c r="UL32" s="13"/>
      <c r="UM32" s="13"/>
      <c r="UN32" s="13"/>
      <c r="UO32" s="13"/>
      <c r="UP32" s="13"/>
      <c r="UQ32" s="13"/>
      <c r="UR32" s="13"/>
      <c r="US32" s="13"/>
      <c r="UT32" s="13"/>
      <c r="UU32" s="13"/>
      <c r="UV32" s="13"/>
      <c r="UW32" s="13"/>
      <c r="UX32" s="13"/>
      <c r="UY32" s="13"/>
      <c r="UZ32" s="13"/>
      <c r="VA32" s="13"/>
      <c r="VB32" s="13"/>
      <c r="VC32" s="13"/>
      <c r="VD32" s="13"/>
      <c r="VE32" s="13"/>
      <c r="VF32" s="13"/>
      <c r="VG32" s="13"/>
      <c r="VH32" s="13"/>
      <c r="VI32" s="13"/>
      <c r="VJ32" s="13"/>
      <c r="VK32" s="13"/>
      <c r="VL32" s="13"/>
      <c r="VM32" s="13"/>
      <c r="VN32" s="13"/>
      <c r="VO32" s="13"/>
      <c r="VP32" s="13"/>
      <c r="VQ32" s="13"/>
      <c r="VR32" s="13"/>
      <c r="VS32" s="13"/>
      <c r="VT32" s="13"/>
      <c r="VU32" s="13"/>
      <c r="VV32" s="13"/>
      <c r="VW32" s="13"/>
      <c r="VX32" s="13"/>
      <c r="VY32" s="13"/>
      <c r="VZ32" s="13"/>
      <c r="WA32" s="13"/>
      <c r="WB32" s="13"/>
      <c r="WC32" s="13"/>
      <c r="WD32" s="13"/>
      <c r="WE32" s="13"/>
      <c r="WF32" s="13"/>
      <c r="WG32" s="13"/>
      <c r="WH32" s="13"/>
      <c r="WI32" s="13"/>
      <c r="WJ32" s="13"/>
      <c r="WK32" s="13"/>
      <c r="WL32" s="13"/>
      <c r="WM32" s="13"/>
      <c r="WN32" s="13"/>
      <c r="WO32" s="13"/>
      <c r="WP32" s="13"/>
      <c r="WQ32" s="13"/>
      <c r="WR32" s="13"/>
      <c r="WS32" s="13"/>
      <c r="WT32" s="13"/>
      <c r="WU32" s="13"/>
      <c r="WV32" s="13"/>
      <c r="WW32" s="13"/>
      <c r="WX32" s="13"/>
      <c r="WY32" s="13"/>
      <c r="WZ32" s="13"/>
      <c r="XA32" s="13"/>
      <c r="XB32" s="13"/>
      <c r="XC32" s="13"/>
      <c r="XD32" s="13"/>
      <c r="XE32" s="13"/>
      <c r="XF32" s="13"/>
      <c r="XG32" s="13"/>
      <c r="XH32" s="13"/>
      <c r="XI32" s="13"/>
      <c r="XJ32" s="13"/>
      <c r="XK32" s="13"/>
      <c r="XL32" s="13"/>
      <c r="XM32" s="13"/>
    </row>
    <row r="33" spans="1:637" s="14" customFormat="1" ht="18.600000000000001" x14ac:dyDescent="0.4">
      <c r="A33" s="183"/>
      <c r="B33" s="187"/>
      <c r="C33" s="84" t="s">
        <v>148</v>
      </c>
      <c r="D33" s="112" t="s">
        <v>43</v>
      </c>
      <c r="E33" s="198" t="s">
        <v>58</v>
      </c>
      <c r="F33" s="198"/>
      <c r="G33" s="86">
        <v>30</v>
      </c>
      <c r="H33" s="238" t="s">
        <v>273</v>
      </c>
      <c r="I33" s="87">
        <v>112.64</v>
      </c>
      <c r="J33" s="88">
        <f t="shared" si="5"/>
        <v>3.75</v>
      </c>
      <c r="K33" s="87">
        <f>J33</f>
        <v>3.75</v>
      </c>
      <c r="L33" s="87">
        <v>25</v>
      </c>
      <c r="M33" s="89">
        <f t="shared" si="6"/>
        <v>750</v>
      </c>
      <c r="N33" s="90">
        <f t="shared" si="0"/>
        <v>3.6407766990291264</v>
      </c>
      <c r="O33" t="s">
        <v>234</v>
      </c>
      <c r="P33" s="146" t="s">
        <v>234</v>
      </c>
      <c r="Q33" t="s">
        <v>234</v>
      </c>
      <c r="R33" s="146" t="s">
        <v>234</v>
      </c>
      <c r="S33" t="s">
        <v>234</v>
      </c>
      <c r="T33" s="146" t="s">
        <v>234</v>
      </c>
      <c r="U33" t="s">
        <v>234</v>
      </c>
      <c r="V33" s="146" t="s">
        <v>234</v>
      </c>
      <c r="W33" t="s">
        <v>234</v>
      </c>
      <c r="X33" s="146" t="s">
        <v>234</v>
      </c>
      <c r="Y33" t="s">
        <v>234</v>
      </c>
      <c r="Z33" s="146" t="s">
        <v>234</v>
      </c>
      <c r="AA33" s="147" t="s">
        <v>234</v>
      </c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  <c r="PX33" s="13"/>
      <c r="PY33" s="13"/>
      <c r="PZ33" s="13"/>
      <c r="QA33" s="13"/>
      <c r="QB33" s="13"/>
      <c r="QC33" s="13"/>
      <c r="QD33" s="13"/>
      <c r="QE33" s="13"/>
      <c r="QF33" s="13"/>
      <c r="QG33" s="13"/>
      <c r="QH33" s="13"/>
      <c r="QI33" s="13"/>
      <c r="QJ33" s="13"/>
      <c r="QK33" s="13"/>
      <c r="QL33" s="13"/>
      <c r="QM33" s="13"/>
      <c r="QN33" s="13"/>
      <c r="QO33" s="13"/>
      <c r="QP33" s="13"/>
      <c r="QQ33" s="13"/>
      <c r="QR33" s="13"/>
      <c r="QS33" s="13"/>
      <c r="QT33" s="13"/>
      <c r="QU33" s="13"/>
      <c r="QV33" s="13"/>
      <c r="QW33" s="13"/>
      <c r="QX33" s="13"/>
      <c r="QY33" s="13"/>
      <c r="QZ33" s="13"/>
      <c r="RA33" s="13"/>
      <c r="RB33" s="13"/>
      <c r="RC33" s="13"/>
      <c r="RD33" s="13"/>
      <c r="RE33" s="13"/>
      <c r="RF33" s="13"/>
      <c r="RG33" s="13"/>
      <c r="RH33" s="13"/>
      <c r="RI33" s="13"/>
      <c r="RJ33" s="13"/>
      <c r="RK33" s="13"/>
      <c r="RL33" s="13"/>
      <c r="RM33" s="13"/>
      <c r="RN33" s="13"/>
      <c r="RO33" s="13"/>
      <c r="RP33" s="13"/>
      <c r="RQ33" s="13"/>
      <c r="RR33" s="13"/>
      <c r="RS33" s="13"/>
      <c r="RT33" s="13"/>
      <c r="RU33" s="13"/>
      <c r="RV33" s="13"/>
      <c r="RW33" s="13"/>
      <c r="RX33" s="13"/>
      <c r="RY33" s="13"/>
      <c r="RZ33" s="13"/>
      <c r="SA33" s="13"/>
      <c r="SB33" s="13"/>
      <c r="SC33" s="13"/>
      <c r="SD33" s="13"/>
      <c r="SE33" s="13"/>
      <c r="SF33" s="13"/>
      <c r="SG33" s="13"/>
      <c r="SH33" s="13"/>
      <c r="SI33" s="13"/>
      <c r="SJ33" s="13"/>
      <c r="SK33" s="13"/>
      <c r="SL33" s="13"/>
      <c r="SM33" s="13"/>
      <c r="SN33" s="13"/>
      <c r="SO33" s="13"/>
      <c r="SP33" s="13"/>
      <c r="SQ33" s="13"/>
      <c r="SR33" s="13"/>
      <c r="SS33" s="13"/>
      <c r="ST33" s="13"/>
      <c r="SU33" s="13"/>
      <c r="SV33" s="13"/>
      <c r="SW33" s="13"/>
      <c r="SX33" s="13"/>
      <c r="SY33" s="13"/>
      <c r="SZ33" s="13"/>
      <c r="TA33" s="13"/>
      <c r="TB33" s="13"/>
      <c r="TC33" s="13"/>
      <c r="TD33" s="13"/>
      <c r="TE33" s="13"/>
      <c r="TF33" s="13"/>
      <c r="TG33" s="13"/>
      <c r="TH33" s="13"/>
      <c r="TI33" s="13"/>
      <c r="TJ33" s="13"/>
      <c r="TK33" s="13"/>
      <c r="TL33" s="13"/>
      <c r="TM33" s="13"/>
      <c r="TN33" s="13"/>
      <c r="TO33" s="13"/>
      <c r="TP33" s="13"/>
      <c r="TQ33" s="13"/>
      <c r="TR33" s="13"/>
      <c r="TS33" s="13"/>
      <c r="TT33" s="13"/>
      <c r="TU33" s="13"/>
      <c r="TV33" s="13"/>
      <c r="TW33" s="13"/>
      <c r="TX33" s="13"/>
      <c r="TY33" s="13"/>
      <c r="TZ33" s="13"/>
      <c r="UA33" s="13"/>
      <c r="UB33" s="13"/>
      <c r="UC33" s="13"/>
      <c r="UD33" s="13"/>
      <c r="UE33" s="13"/>
      <c r="UF33" s="13"/>
      <c r="UG33" s="13"/>
      <c r="UH33" s="13"/>
      <c r="UI33" s="13"/>
      <c r="UJ33" s="13"/>
      <c r="UK33" s="13"/>
      <c r="UL33" s="13"/>
      <c r="UM33" s="13"/>
      <c r="UN33" s="13"/>
      <c r="UO33" s="13"/>
      <c r="UP33" s="13"/>
      <c r="UQ33" s="13"/>
      <c r="UR33" s="13"/>
      <c r="US33" s="13"/>
      <c r="UT33" s="13"/>
      <c r="UU33" s="13"/>
      <c r="UV33" s="13"/>
      <c r="UW33" s="13"/>
      <c r="UX33" s="13"/>
      <c r="UY33" s="13"/>
      <c r="UZ33" s="13"/>
      <c r="VA33" s="13"/>
      <c r="VB33" s="13"/>
      <c r="VC33" s="13"/>
      <c r="VD33" s="13"/>
      <c r="VE33" s="13"/>
      <c r="VF33" s="13"/>
      <c r="VG33" s="13"/>
      <c r="VH33" s="13"/>
      <c r="VI33" s="13"/>
      <c r="VJ33" s="13"/>
      <c r="VK33" s="13"/>
      <c r="VL33" s="13"/>
      <c r="VM33" s="13"/>
      <c r="VN33" s="13"/>
      <c r="VO33" s="13"/>
      <c r="VP33" s="13"/>
      <c r="VQ33" s="13"/>
      <c r="VR33" s="13"/>
      <c r="VS33" s="13"/>
      <c r="VT33" s="13"/>
      <c r="VU33" s="13"/>
      <c r="VV33" s="13"/>
      <c r="VW33" s="13"/>
      <c r="VX33" s="13"/>
      <c r="VY33" s="13"/>
      <c r="VZ33" s="13"/>
      <c r="WA33" s="13"/>
      <c r="WB33" s="13"/>
      <c r="WC33" s="13"/>
      <c r="WD33" s="13"/>
      <c r="WE33" s="13"/>
      <c r="WF33" s="13"/>
      <c r="WG33" s="13"/>
      <c r="WH33" s="13"/>
      <c r="WI33" s="13"/>
      <c r="WJ33" s="13"/>
      <c r="WK33" s="13"/>
      <c r="WL33" s="13"/>
      <c r="WM33" s="13"/>
      <c r="WN33" s="13"/>
      <c r="WO33" s="13"/>
      <c r="WP33" s="13"/>
      <c r="WQ33" s="13"/>
      <c r="WR33" s="13"/>
      <c r="WS33" s="13"/>
      <c r="WT33" s="13"/>
      <c r="WU33" s="13"/>
      <c r="WV33" s="13"/>
      <c r="WW33" s="13"/>
      <c r="WX33" s="13"/>
      <c r="WY33" s="13"/>
      <c r="WZ33" s="13"/>
      <c r="XA33" s="13"/>
      <c r="XB33" s="13"/>
      <c r="XC33" s="13"/>
      <c r="XD33" s="13"/>
      <c r="XE33" s="13"/>
      <c r="XF33" s="13"/>
      <c r="XG33" s="13"/>
      <c r="XH33" s="13"/>
      <c r="XI33" s="13"/>
      <c r="XJ33" s="13"/>
      <c r="XK33" s="13"/>
      <c r="XL33" s="13"/>
      <c r="XM33" s="13"/>
    </row>
    <row r="34" spans="1:637" s="5" customFormat="1" ht="18.600000000000001" x14ac:dyDescent="0.4">
      <c r="A34" s="183"/>
      <c r="B34" s="187" t="s">
        <v>14</v>
      </c>
      <c r="C34" s="71" t="s">
        <v>149</v>
      </c>
      <c r="D34" s="72" t="s">
        <v>41</v>
      </c>
      <c r="E34" s="199" t="s">
        <v>59</v>
      </c>
      <c r="F34" s="199"/>
      <c r="G34" s="73">
        <v>120</v>
      </c>
      <c r="H34" s="242" t="s">
        <v>250</v>
      </c>
      <c r="I34" s="74">
        <v>67.86</v>
      </c>
      <c r="J34" s="75">
        <f t="shared" si="5"/>
        <v>0.56999999999999995</v>
      </c>
      <c r="K34" s="74">
        <f>2*J34</f>
        <v>1.1399999999999999</v>
      </c>
      <c r="L34" s="74">
        <v>101.75</v>
      </c>
      <c r="M34" s="76">
        <f t="shared" si="6"/>
        <v>12210</v>
      </c>
      <c r="N34" s="77">
        <f t="shared" si="0"/>
        <v>59.271844660194176</v>
      </c>
      <c r="O34" t="s">
        <v>234</v>
      </c>
      <c r="P34" s="146" t="s">
        <v>234</v>
      </c>
      <c r="Q34" t="s">
        <v>234</v>
      </c>
      <c r="R34" s="146" t="s">
        <v>234</v>
      </c>
      <c r="S34" t="s">
        <v>234</v>
      </c>
      <c r="T34" s="146" t="s">
        <v>234</v>
      </c>
      <c r="U34" t="s">
        <v>234</v>
      </c>
      <c r="V34" s="146" t="s">
        <v>234</v>
      </c>
      <c r="W34" t="s">
        <v>234</v>
      </c>
      <c r="X34" s="146" t="s">
        <v>234</v>
      </c>
      <c r="Y34" t="s">
        <v>234</v>
      </c>
      <c r="Z34" s="146" t="s">
        <v>234</v>
      </c>
      <c r="AA34" s="147" t="s">
        <v>234</v>
      </c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</row>
    <row r="35" spans="1:637" s="5" customFormat="1" ht="18.600000000000001" x14ac:dyDescent="0.4">
      <c r="A35" s="183"/>
      <c r="B35" s="187"/>
      <c r="C35" s="55" t="s">
        <v>150</v>
      </c>
      <c r="D35" s="79" t="s">
        <v>42</v>
      </c>
      <c r="E35" s="200" t="s">
        <v>60</v>
      </c>
      <c r="F35" s="200"/>
      <c r="G35" s="58">
        <v>120</v>
      </c>
      <c r="H35" s="237" t="s">
        <v>250</v>
      </c>
      <c r="I35" s="59">
        <v>105.08</v>
      </c>
      <c r="J35" s="57">
        <f t="shared" si="5"/>
        <v>0.88</v>
      </c>
      <c r="K35" s="59">
        <f t="shared" ref="K35:K36" si="8">2*J35</f>
        <v>1.76</v>
      </c>
      <c r="L35" s="59">
        <v>101.75</v>
      </c>
      <c r="M35" s="60">
        <f t="shared" si="6"/>
        <v>12210</v>
      </c>
      <c r="N35" s="61">
        <f t="shared" si="0"/>
        <v>59.271844660194176</v>
      </c>
      <c r="O35" t="s">
        <v>234</v>
      </c>
      <c r="P35" s="146" t="s">
        <v>234</v>
      </c>
      <c r="Q35" t="s">
        <v>234</v>
      </c>
      <c r="R35" s="146" t="s">
        <v>234</v>
      </c>
      <c r="S35" t="s">
        <v>234</v>
      </c>
      <c r="T35" s="146" t="s">
        <v>234</v>
      </c>
      <c r="U35" t="s">
        <v>234</v>
      </c>
      <c r="V35" s="146" t="s">
        <v>234</v>
      </c>
      <c r="W35" t="s">
        <v>234</v>
      </c>
      <c r="X35" s="146" t="s">
        <v>234</v>
      </c>
      <c r="Y35" t="s">
        <v>234</v>
      </c>
      <c r="Z35" s="146" t="s">
        <v>234</v>
      </c>
      <c r="AA35" s="147" t="s">
        <v>234</v>
      </c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</row>
    <row r="36" spans="1:637" s="5" customFormat="1" ht="18.600000000000001" x14ac:dyDescent="0.4">
      <c r="A36" s="183"/>
      <c r="B36" s="187"/>
      <c r="C36" s="55" t="s">
        <v>150</v>
      </c>
      <c r="D36" s="79" t="s">
        <v>43</v>
      </c>
      <c r="E36" s="201" t="s">
        <v>61</v>
      </c>
      <c r="F36" s="201"/>
      <c r="G36" s="58">
        <v>120</v>
      </c>
      <c r="H36" s="237" t="s">
        <v>250</v>
      </c>
      <c r="I36" s="59">
        <v>105.08</v>
      </c>
      <c r="J36" s="57">
        <f t="shared" si="5"/>
        <v>0.88</v>
      </c>
      <c r="K36" s="59">
        <f t="shared" si="8"/>
        <v>1.76</v>
      </c>
      <c r="L36" s="59">
        <v>101.75</v>
      </c>
      <c r="M36" s="60">
        <f t="shared" si="6"/>
        <v>12210</v>
      </c>
      <c r="N36" s="61">
        <f t="shared" si="0"/>
        <v>59.271844660194176</v>
      </c>
      <c r="O36" t="s">
        <v>234</v>
      </c>
      <c r="P36" s="146" t="s">
        <v>234</v>
      </c>
      <c r="Q36" t="s">
        <v>234</v>
      </c>
      <c r="R36" s="146" t="s">
        <v>234</v>
      </c>
      <c r="S36" t="s">
        <v>234</v>
      </c>
      <c r="T36" s="146" t="s">
        <v>234</v>
      </c>
      <c r="U36" t="s">
        <v>234</v>
      </c>
      <c r="V36" s="146" t="s">
        <v>234</v>
      </c>
      <c r="W36" t="s">
        <v>234</v>
      </c>
      <c r="X36" s="146" t="s">
        <v>234</v>
      </c>
      <c r="Y36" t="s">
        <v>234</v>
      </c>
      <c r="Z36" s="146" t="s">
        <v>234</v>
      </c>
      <c r="AA36" s="147" t="s">
        <v>234</v>
      </c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</row>
    <row r="37" spans="1:637" s="5" customFormat="1" ht="18.600000000000001" x14ac:dyDescent="0.4">
      <c r="A37" s="183"/>
      <c r="B37" s="187" t="s">
        <v>15</v>
      </c>
      <c r="C37" s="113" t="s">
        <v>151</v>
      </c>
      <c r="D37" s="114" t="s">
        <v>41</v>
      </c>
      <c r="E37" s="197" t="s">
        <v>62</v>
      </c>
      <c r="F37" s="197"/>
      <c r="G37" s="115">
        <v>30</v>
      </c>
      <c r="H37" s="243" t="s">
        <v>274</v>
      </c>
      <c r="I37" s="116">
        <v>56.44</v>
      </c>
      <c r="J37" s="117">
        <f t="shared" si="5"/>
        <v>1.88</v>
      </c>
      <c r="K37" s="116">
        <f>J37</f>
        <v>1.88</v>
      </c>
      <c r="L37" s="116">
        <v>18.75</v>
      </c>
      <c r="M37" s="118">
        <f t="shared" si="6"/>
        <v>562.5</v>
      </c>
      <c r="N37" s="119">
        <f t="shared" si="0"/>
        <v>2.7305825242718447</v>
      </c>
      <c r="O37" s="148" t="s">
        <v>235</v>
      </c>
      <c r="P37" s="146" t="s">
        <v>237</v>
      </c>
      <c r="Q37" s="148" t="s">
        <v>235</v>
      </c>
      <c r="R37" s="149" t="s">
        <v>235</v>
      </c>
      <c r="S37" s="148" t="s">
        <v>235</v>
      </c>
      <c r="T37" s="149" t="s">
        <v>235</v>
      </c>
      <c r="U37" t="s">
        <v>237</v>
      </c>
      <c r="V37" s="146" t="s">
        <v>237</v>
      </c>
      <c r="W37" s="148" t="s">
        <v>235</v>
      </c>
      <c r="X37" s="146" t="s">
        <v>237</v>
      </c>
      <c r="Y37" s="148" t="s">
        <v>235</v>
      </c>
      <c r="Z37" s="149" t="s">
        <v>235</v>
      </c>
      <c r="AA37" s="152" t="s">
        <v>235</v>
      </c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</row>
    <row r="38" spans="1:637" s="6" customFormat="1" ht="18.600000000000001" x14ac:dyDescent="0.4">
      <c r="A38" s="183"/>
      <c r="B38" s="187"/>
      <c r="C38" s="84" t="s">
        <v>152</v>
      </c>
      <c r="D38" s="112" t="s">
        <v>42</v>
      </c>
      <c r="E38" s="189" t="s">
        <v>63</v>
      </c>
      <c r="F38" s="189"/>
      <c r="G38" s="86">
        <v>60</v>
      </c>
      <c r="H38" s="238" t="s">
        <v>273</v>
      </c>
      <c r="I38" s="87">
        <v>56.9</v>
      </c>
      <c r="J38" s="88">
        <f t="shared" si="5"/>
        <v>0.95</v>
      </c>
      <c r="K38" s="87">
        <f t="shared" ref="K38:K39" si="9">J38</f>
        <v>0.95</v>
      </c>
      <c r="L38" s="87">
        <v>18.75</v>
      </c>
      <c r="M38" s="89">
        <f t="shared" si="6"/>
        <v>1125</v>
      </c>
      <c r="N38" s="90">
        <f t="shared" si="0"/>
        <v>5.4611650485436893</v>
      </c>
      <c r="O38" t="s">
        <v>234</v>
      </c>
      <c r="P38" s="146" t="s">
        <v>234</v>
      </c>
      <c r="Q38" t="s">
        <v>234</v>
      </c>
      <c r="R38" s="146" t="s">
        <v>234</v>
      </c>
      <c r="S38" t="s">
        <v>234</v>
      </c>
      <c r="T38" s="146" t="s">
        <v>234</v>
      </c>
      <c r="U38" t="s">
        <v>234</v>
      </c>
      <c r="V38" s="146" t="s">
        <v>234</v>
      </c>
      <c r="W38" t="s">
        <v>234</v>
      </c>
      <c r="X38" s="146" t="s">
        <v>234</v>
      </c>
      <c r="Y38" s="148" t="s">
        <v>235</v>
      </c>
      <c r="Z38" s="146" t="s">
        <v>234</v>
      </c>
      <c r="AA38" s="147" t="s">
        <v>234</v>
      </c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</row>
    <row r="39" spans="1:637" s="6" customFormat="1" ht="18.600000000000001" x14ac:dyDescent="0.4">
      <c r="A39" s="183"/>
      <c r="B39" s="187"/>
      <c r="C39" s="84" t="s">
        <v>153</v>
      </c>
      <c r="D39" s="112" t="s">
        <v>43</v>
      </c>
      <c r="E39" s="198" t="s">
        <v>64</v>
      </c>
      <c r="F39" s="198"/>
      <c r="G39" s="86">
        <v>60</v>
      </c>
      <c r="H39" s="238" t="s">
        <v>273</v>
      </c>
      <c r="I39" s="87">
        <v>98.8</v>
      </c>
      <c r="J39" s="88">
        <f t="shared" si="5"/>
        <v>1.65</v>
      </c>
      <c r="K39" s="87">
        <f t="shared" si="9"/>
        <v>1.65</v>
      </c>
      <c r="L39" s="87">
        <v>18.75</v>
      </c>
      <c r="M39" s="89">
        <f t="shared" si="6"/>
        <v>1125</v>
      </c>
      <c r="N39" s="90">
        <f t="shared" si="0"/>
        <v>5.4611650485436893</v>
      </c>
      <c r="O39" t="s">
        <v>234</v>
      </c>
      <c r="P39" s="146" t="s">
        <v>234</v>
      </c>
      <c r="Q39" t="s">
        <v>234</v>
      </c>
      <c r="R39" s="146" t="s">
        <v>234</v>
      </c>
      <c r="S39" t="s">
        <v>234</v>
      </c>
      <c r="T39" s="146" t="s">
        <v>234</v>
      </c>
      <c r="U39" t="s">
        <v>234</v>
      </c>
      <c r="V39" s="146" t="s">
        <v>234</v>
      </c>
      <c r="W39" t="s">
        <v>234</v>
      </c>
      <c r="X39" s="146" t="s">
        <v>234</v>
      </c>
      <c r="Y39" s="148" t="s">
        <v>235</v>
      </c>
      <c r="Z39" s="146" t="s">
        <v>234</v>
      </c>
      <c r="AA39" s="147" t="s">
        <v>234</v>
      </c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</row>
    <row r="40" spans="1:637" s="5" customFormat="1" ht="18.600000000000001" x14ac:dyDescent="0.4">
      <c r="A40" s="183"/>
      <c r="B40" s="187" t="s">
        <v>16</v>
      </c>
      <c r="C40" s="71" t="s">
        <v>154</v>
      </c>
      <c r="D40" s="72" t="s">
        <v>41</v>
      </c>
      <c r="E40" s="199" t="s">
        <v>65</v>
      </c>
      <c r="F40" s="199"/>
      <c r="G40" s="73">
        <v>200</v>
      </c>
      <c r="H40" s="242" t="s">
        <v>275</v>
      </c>
      <c r="I40" s="74">
        <v>57.1</v>
      </c>
      <c r="J40" s="75">
        <f t="shared" si="5"/>
        <v>0.28999999999999998</v>
      </c>
      <c r="K40" s="74">
        <f>2*J40</f>
        <v>0.57999999999999996</v>
      </c>
      <c r="L40" s="74">
        <v>101.75</v>
      </c>
      <c r="M40" s="76">
        <f t="shared" si="6"/>
        <v>20350</v>
      </c>
      <c r="N40" s="77">
        <f t="shared" si="0"/>
        <v>98.786407766990294</v>
      </c>
      <c r="O40" t="s">
        <v>234</v>
      </c>
      <c r="P40" s="146" t="s">
        <v>234</v>
      </c>
      <c r="Q40" t="s">
        <v>234</v>
      </c>
      <c r="R40" s="146" t="s">
        <v>234</v>
      </c>
      <c r="S40" t="s">
        <v>234</v>
      </c>
      <c r="T40" s="146" t="s">
        <v>234</v>
      </c>
      <c r="U40" t="s">
        <v>234</v>
      </c>
      <c r="V40" s="146" t="s">
        <v>234</v>
      </c>
      <c r="W40" t="s">
        <v>234</v>
      </c>
      <c r="X40" s="146" t="s">
        <v>234</v>
      </c>
      <c r="Y40" t="s">
        <v>234</v>
      </c>
      <c r="Z40" s="146" t="s">
        <v>234</v>
      </c>
      <c r="AA40" s="147" t="s">
        <v>234</v>
      </c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</row>
    <row r="41" spans="1:637" s="5" customFormat="1" ht="18.600000000000001" x14ac:dyDescent="0.4">
      <c r="A41" s="183"/>
      <c r="B41" s="187"/>
      <c r="C41" s="55" t="s">
        <v>155</v>
      </c>
      <c r="D41" s="79" t="s">
        <v>42</v>
      </c>
      <c r="E41" s="200" t="s">
        <v>66</v>
      </c>
      <c r="F41" s="200"/>
      <c r="G41" s="58">
        <v>200</v>
      </c>
      <c r="H41" s="237" t="s">
        <v>275</v>
      </c>
      <c r="I41" s="59">
        <v>98.95</v>
      </c>
      <c r="J41" s="57">
        <f t="shared" si="5"/>
        <v>0.49</v>
      </c>
      <c r="K41" s="59">
        <f t="shared" ref="K41" si="10">2*J41</f>
        <v>0.98</v>
      </c>
      <c r="L41" s="59">
        <v>101.75</v>
      </c>
      <c r="M41" s="60">
        <f t="shared" si="6"/>
        <v>20350</v>
      </c>
      <c r="N41" s="61">
        <f t="shared" si="0"/>
        <v>98.786407766990294</v>
      </c>
      <c r="O41" t="s">
        <v>234</v>
      </c>
      <c r="P41" s="146" t="s">
        <v>234</v>
      </c>
      <c r="Q41" t="s">
        <v>234</v>
      </c>
      <c r="R41" s="146" t="s">
        <v>234</v>
      </c>
      <c r="S41" t="s">
        <v>234</v>
      </c>
      <c r="T41" s="146" t="s">
        <v>234</v>
      </c>
      <c r="U41" t="s">
        <v>234</v>
      </c>
      <c r="V41" s="146" t="s">
        <v>234</v>
      </c>
      <c r="W41" t="s">
        <v>234</v>
      </c>
      <c r="X41" s="146" t="s">
        <v>234</v>
      </c>
      <c r="Y41" t="s">
        <v>234</v>
      </c>
      <c r="Z41" s="146" t="s">
        <v>234</v>
      </c>
      <c r="AA41" s="147" t="s">
        <v>234</v>
      </c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</row>
    <row r="42" spans="1:637" s="15" customFormat="1" ht="19.2" thickBot="1" x14ac:dyDescent="0.45">
      <c r="A42" s="185"/>
      <c r="B42" s="211"/>
      <c r="C42" s="64" t="s">
        <v>155</v>
      </c>
      <c r="D42" s="81" t="s">
        <v>43</v>
      </c>
      <c r="E42" s="212" t="s">
        <v>67</v>
      </c>
      <c r="F42" s="212"/>
      <c r="G42" s="66">
        <v>200</v>
      </c>
      <c r="H42" s="240" t="s">
        <v>275</v>
      </c>
      <c r="I42" s="67">
        <v>98.95</v>
      </c>
      <c r="J42" s="68">
        <f t="shared" si="5"/>
        <v>0.49</v>
      </c>
      <c r="K42" s="67">
        <f>4*J42</f>
        <v>1.96</v>
      </c>
      <c r="L42" s="67">
        <v>101.75</v>
      </c>
      <c r="M42" s="69">
        <f t="shared" si="6"/>
        <v>20350</v>
      </c>
      <c r="N42" s="70">
        <f t="shared" si="0"/>
        <v>98.786407766990294</v>
      </c>
      <c r="O42" t="s">
        <v>234</v>
      </c>
      <c r="P42" s="146" t="s">
        <v>234</v>
      </c>
      <c r="Q42" t="s">
        <v>234</v>
      </c>
      <c r="R42" s="146" t="s">
        <v>234</v>
      </c>
      <c r="S42" t="s">
        <v>234</v>
      </c>
      <c r="T42" s="146" t="s">
        <v>234</v>
      </c>
      <c r="U42" t="s">
        <v>234</v>
      </c>
      <c r="V42" s="146" t="s">
        <v>234</v>
      </c>
      <c r="W42" t="s">
        <v>234</v>
      </c>
      <c r="X42" s="146" t="s">
        <v>234</v>
      </c>
      <c r="Y42" t="s">
        <v>234</v>
      </c>
      <c r="Z42" s="146" t="s">
        <v>234</v>
      </c>
      <c r="AA42" s="147" t="s">
        <v>234</v>
      </c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  <c r="IX42" s="7"/>
      <c r="IY42" s="7"/>
      <c r="IZ42" s="7"/>
      <c r="JA42" s="7"/>
      <c r="JB42" s="7"/>
      <c r="JC42" s="7"/>
      <c r="JD42" s="7"/>
      <c r="JE42" s="7"/>
      <c r="JF42" s="7"/>
      <c r="JG42" s="7"/>
      <c r="JH42" s="7"/>
      <c r="JI42" s="7"/>
      <c r="JJ42" s="7"/>
      <c r="JK42" s="7"/>
      <c r="JL42" s="7"/>
      <c r="JM42" s="7"/>
      <c r="JN42" s="7"/>
      <c r="JO42" s="7"/>
      <c r="JP42" s="7"/>
      <c r="JQ42" s="7"/>
      <c r="JR42" s="7"/>
      <c r="JS42" s="7"/>
      <c r="JT42" s="7"/>
      <c r="JU42" s="7"/>
      <c r="JV42" s="7"/>
      <c r="JW42" s="7"/>
      <c r="JX42" s="7"/>
      <c r="JY42" s="7"/>
      <c r="JZ42" s="7"/>
      <c r="KA42" s="7"/>
      <c r="KB42" s="7"/>
      <c r="KC42" s="7"/>
      <c r="KD42" s="7"/>
      <c r="KE42" s="7"/>
      <c r="KF42" s="7"/>
      <c r="KG42" s="7"/>
      <c r="KH42" s="7"/>
      <c r="KI42" s="7"/>
      <c r="KJ42" s="7"/>
      <c r="KK42" s="7"/>
      <c r="KL42" s="7"/>
      <c r="KM42" s="7"/>
      <c r="KN42" s="7"/>
      <c r="KO42" s="7"/>
      <c r="KP42" s="7"/>
      <c r="KQ42" s="7"/>
      <c r="KR42" s="7"/>
      <c r="KS42" s="7"/>
      <c r="KT42" s="7"/>
      <c r="KU42" s="7"/>
      <c r="KV42" s="7"/>
      <c r="KW42" s="7"/>
      <c r="KX42" s="7"/>
      <c r="KY42" s="7"/>
      <c r="KZ42" s="7"/>
      <c r="LA42" s="7"/>
      <c r="LB42" s="7"/>
      <c r="LC42" s="7"/>
      <c r="LD42" s="7"/>
      <c r="LE42" s="7"/>
      <c r="LF42" s="7"/>
      <c r="LG42" s="7"/>
      <c r="LH42" s="7"/>
      <c r="LI42" s="7"/>
      <c r="LJ42" s="7"/>
      <c r="LK42" s="7"/>
      <c r="LL42" s="7"/>
      <c r="LM42" s="7"/>
      <c r="LN42" s="7"/>
      <c r="LO42" s="7"/>
      <c r="LP42" s="7"/>
      <c r="LQ42" s="7"/>
      <c r="LR42" s="7"/>
      <c r="LS42" s="7"/>
      <c r="LT42" s="7"/>
      <c r="LU42" s="7"/>
      <c r="LV42" s="7"/>
      <c r="LW42" s="7"/>
      <c r="LX42" s="7"/>
      <c r="LY42" s="7"/>
      <c r="LZ42" s="7"/>
      <c r="MA42" s="7"/>
      <c r="MB42" s="7"/>
      <c r="MC42" s="7"/>
      <c r="MD42" s="7"/>
      <c r="ME42" s="7"/>
      <c r="MF42" s="7"/>
      <c r="MG42" s="7"/>
      <c r="MH42" s="7"/>
      <c r="MI42" s="7"/>
      <c r="MJ42" s="7"/>
      <c r="MK42" s="7"/>
      <c r="ML42" s="7"/>
      <c r="MM42" s="7"/>
      <c r="MN42" s="7"/>
      <c r="MO42" s="7"/>
      <c r="MP42" s="7"/>
      <c r="MQ42" s="7"/>
      <c r="MR42" s="7"/>
      <c r="MS42" s="7"/>
      <c r="MT42" s="7"/>
      <c r="MU42" s="7"/>
      <c r="MV42" s="7"/>
      <c r="MW42" s="7"/>
      <c r="MX42" s="7"/>
      <c r="MY42" s="7"/>
      <c r="MZ42" s="7"/>
      <c r="NA42" s="7"/>
      <c r="NB42" s="7"/>
      <c r="NC42" s="7"/>
      <c r="ND42" s="7"/>
      <c r="NE42" s="7"/>
      <c r="NF42" s="7"/>
      <c r="NG42" s="7"/>
      <c r="NH42" s="7"/>
      <c r="NI42" s="7"/>
      <c r="NJ42" s="7"/>
      <c r="NK42" s="7"/>
      <c r="NL42" s="7"/>
      <c r="NM42" s="7"/>
      <c r="NN42" s="7"/>
      <c r="NO42" s="7"/>
      <c r="NP42" s="7"/>
      <c r="NQ42" s="7"/>
      <c r="NR42" s="7"/>
      <c r="NS42" s="7"/>
      <c r="NT42" s="7"/>
      <c r="NU42" s="7"/>
      <c r="NV42" s="7"/>
      <c r="NW42" s="7"/>
      <c r="NX42" s="7"/>
      <c r="NY42" s="7"/>
      <c r="NZ42" s="7"/>
      <c r="OA42" s="7"/>
      <c r="OB42" s="7"/>
      <c r="OC42" s="7"/>
      <c r="OD42" s="7"/>
      <c r="OE42" s="7"/>
      <c r="OF42" s="7"/>
      <c r="OG42" s="7"/>
      <c r="OH42" s="7"/>
      <c r="OI42" s="7"/>
      <c r="OJ42" s="7"/>
      <c r="OK42" s="7"/>
      <c r="OL42" s="7"/>
      <c r="OM42" s="7"/>
      <c r="ON42" s="7"/>
      <c r="OO42" s="7"/>
      <c r="OP42" s="7"/>
      <c r="OQ42" s="7"/>
      <c r="OR42" s="7"/>
      <c r="OS42" s="7"/>
      <c r="OT42" s="7"/>
      <c r="OU42" s="7"/>
      <c r="OV42" s="7"/>
      <c r="OW42" s="7"/>
      <c r="OX42" s="7"/>
      <c r="OY42" s="7"/>
      <c r="OZ42" s="7"/>
      <c r="PA42" s="7"/>
      <c r="PB42" s="7"/>
      <c r="PC42" s="7"/>
      <c r="PD42" s="7"/>
      <c r="PE42" s="7"/>
      <c r="PF42" s="7"/>
      <c r="PG42" s="7"/>
      <c r="PH42" s="7"/>
      <c r="PI42" s="7"/>
      <c r="PJ42" s="7"/>
      <c r="PK42" s="7"/>
      <c r="PL42" s="7"/>
      <c r="PM42" s="7"/>
      <c r="PN42" s="7"/>
      <c r="PO42" s="7"/>
      <c r="PP42" s="7"/>
      <c r="PQ42" s="7"/>
      <c r="PR42" s="7"/>
      <c r="PS42" s="7"/>
      <c r="PT42" s="7"/>
      <c r="PU42" s="7"/>
      <c r="PV42" s="7"/>
      <c r="PW42" s="7"/>
      <c r="PX42" s="7"/>
      <c r="PY42" s="7"/>
      <c r="PZ42" s="7"/>
      <c r="QA42" s="7"/>
      <c r="QB42" s="7"/>
      <c r="QC42" s="7"/>
      <c r="QD42" s="7"/>
      <c r="QE42" s="7"/>
      <c r="QF42" s="7"/>
      <c r="QG42" s="7"/>
      <c r="QH42" s="7"/>
      <c r="QI42" s="7"/>
      <c r="QJ42" s="7"/>
      <c r="QK42" s="7"/>
      <c r="QL42" s="7"/>
      <c r="QM42" s="7"/>
      <c r="QN42" s="7"/>
      <c r="QO42" s="7"/>
      <c r="QP42" s="7"/>
      <c r="QQ42" s="7"/>
      <c r="QR42" s="7"/>
      <c r="QS42" s="7"/>
      <c r="QT42" s="7"/>
      <c r="QU42" s="7"/>
      <c r="QV42" s="7"/>
      <c r="QW42" s="7"/>
      <c r="QX42" s="7"/>
      <c r="QY42" s="7"/>
      <c r="QZ42" s="7"/>
      <c r="RA42" s="7"/>
      <c r="RB42" s="7"/>
      <c r="RC42" s="7"/>
      <c r="RD42" s="7"/>
      <c r="RE42" s="7"/>
      <c r="RF42" s="7"/>
      <c r="RG42" s="7"/>
      <c r="RH42" s="7"/>
      <c r="RI42" s="7"/>
      <c r="RJ42" s="7"/>
      <c r="RK42" s="7"/>
      <c r="RL42" s="7"/>
      <c r="RM42" s="7"/>
      <c r="RN42" s="7"/>
      <c r="RO42" s="7"/>
      <c r="RP42" s="7"/>
      <c r="RQ42" s="7"/>
      <c r="RR42" s="7"/>
      <c r="RS42" s="7"/>
      <c r="RT42" s="7"/>
      <c r="RU42" s="7"/>
      <c r="RV42" s="7"/>
      <c r="RW42" s="7"/>
      <c r="RX42" s="7"/>
      <c r="RY42" s="7"/>
      <c r="RZ42" s="7"/>
      <c r="SA42" s="7"/>
      <c r="SB42" s="7"/>
      <c r="SC42" s="7"/>
      <c r="SD42" s="7"/>
      <c r="SE42" s="7"/>
      <c r="SF42" s="7"/>
      <c r="SG42" s="7"/>
      <c r="SH42" s="7"/>
      <c r="SI42" s="7"/>
      <c r="SJ42" s="7"/>
      <c r="SK42" s="7"/>
      <c r="SL42" s="7"/>
      <c r="SM42" s="7"/>
      <c r="SN42" s="7"/>
      <c r="SO42" s="7"/>
      <c r="SP42" s="7"/>
      <c r="SQ42" s="7"/>
      <c r="SR42" s="7"/>
      <c r="SS42" s="7"/>
      <c r="ST42" s="7"/>
      <c r="SU42" s="7"/>
      <c r="SV42" s="7"/>
      <c r="SW42" s="7"/>
      <c r="SX42" s="7"/>
      <c r="SY42" s="7"/>
      <c r="SZ42" s="7"/>
      <c r="TA42" s="7"/>
      <c r="TB42" s="7"/>
      <c r="TC42" s="7"/>
      <c r="TD42" s="7"/>
      <c r="TE42" s="7"/>
      <c r="TF42" s="7"/>
      <c r="TG42" s="7"/>
      <c r="TH42" s="7"/>
      <c r="TI42" s="7"/>
      <c r="TJ42" s="7"/>
      <c r="TK42" s="7"/>
      <c r="TL42" s="7"/>
      <c r="TM42" s="7"/>
      <c r="TN42" s="7"/>
      <c r="TO42" s="7"/>
      <c r="TP42" s="7"/>
      <c r="TQ42" s="7"/>
      <c r="TR42" s="7"/>
      <c r="TS42" s="7"/>
      <c r="TT42" s="7"/>
      <c r="TU42" s="7"/>
      <c r="TV42" s="7"/>
      <c r="TW42" s="7"/>
      <c r="TX42" s="7"/>
      <c r="TY42" s="7"/>
      <c r="TZ42" s="7"/>
      <c r="UA42" s="7"/>
      <c r="UB42" s="7"/>
      <c r="UC42" s="7"/>
      <c r="UD42" s="7"/>
      <c r="UE42" s="7"/>
      <c r="UF42" s="7"/>
      <c r="UG42" s="7"/>
      <c r="UH42" s="7"/>
      <c r="UI42" s="7"/>
      <c r="UJ42" s="7"/>
      <c r="UK42" s="7"/>
      <c r="UL42" s="7"/>
      <c r="UM42" s="7"/>
      <c r="UN42" s="7"/>
      <c r="UO42" s="7"/>
      <c r="UP42" s="7"/>
      <c r="UQ42" s="7"/>
      <c r="UR42" s="7"/>
      <c r="US42" s="7"/>
      <c r="UT42" s="7"/>
      <c r="UU42" s="7"/>
      <c r="UV42" s="7"/>
      <c r="UW42" s="7"/>
      <c r="UX42" s="7"/>
      <c r="UY42" s="7"/>
      <c r="UZ42" s="7"/>
      <c r="VA42" s="7"/>
      <c r="VB42" s="7"/>
      <c r="VC42" s="7"/>
      <c r="VD42" s="7"/>
      <c r="VE42" s="7"/>
      <c r="VF42" s="7"/>
      <c r="VG42" s="7"/>
      <c r="VH42" s="7"/>
      <c r="VI42" s="7"/>
      <c r="VJ42" s="7"/>
      <c r="VK42" s="7"/>
      <c r="VL42" s="7"/>
      <c r="VM42" s="7"/>
      <c r="VN42" s="7"/>
      <c r="VO42" s="7"/>
      <c r="VP42" s="7"/>
      <c r="VQ42" s="7"/>
      <c r="VR42" s="7"/>
      <c r="VS42" s="7"/>
      <c r="VT42" s="7"/>
      <c r="VU42" s="7"/>
      <c r="VV42" s="7"/>
      <c r="VW42" s="7"/>
      <c r="VX42" s="7"/>
      <c r="VY42" s="7"/>
      <c r="VZ42" s="7"/>
      <c r="WA42" s="7"/>
      <c r="WB42" s="7"/>
      <c r="WC42" s="7"/>
      <c r="WD42" s="7"/>
      <c r="WE42" s="7"/>
      <c r="WF42" s="7"/>
      <c r="WG42" s="7"/>
      <c r="WH42" s="7"/>
      <c r="WI42" s="7"/>
      <c r="WJ42" s="7"/>
      <c r="WK42" s="7"/>
      <c r="WL42" s="7"/>
      <c r="WM42" s="7"/>
      <c r="WN42" s="7"/>
      <c r="WO42" s="7"/>
      <c r="WP42" s="7"/>
      <c r="WQ42" s="7"/>
      <c r="WR42" s="7"/>
      <c r="WS42" s="7"/>
      <c r="WT42" s="7"/>
      <c r="WU42" s="7"/>
      <c r="WV42" s="7"/>
      <c r="WW42" s="7"/>
      <c r="WX42" s="7"/>
      <c r="WY42" s="7"/>
      <c r="WZ42" s="7"/>
      <c r="XA42" s="7"/>
      <c r="XB42" s="7"/>
      <c r="XC42" s="7"/>
      <c r="XD42" s="7"/>
      <c r="XE42" s="7"/>
      <c r="XF42" s="7"/>
      <c r="XG42" s="7"/>
      <c r="XH42" s="7"/>
      <c r="XI42" s="7"/>
      <c r="XJ42" s="7"/>
      <c r="XK42" s="7"/>
      <c r="XL42" s="7"/>
      <c r="XM42" s="7"/>
    </row>
    <row r="43" spans="1:637" s="12" customFormat="1" ht="18.600000000000001" x14ac:dyDescent="0.4">
      <c r="A43" s="183"/>
      <c r="B43" s="187" t="s">
        <v>205</v>
      </c>
      <c r="C43" s="105" t="s">
        <v>136</v>
      </c>
      <c r="D43" s="120" t="s">
        <v>32</v>
      </c>
      <c r="E43" s="188" t="s">
        <v>182</v>
      </c>
      <c r="F43" s="188"/>
      <c r="G43" s="107">
        <v>60</v>
      </c>
      <c r="H43" s="241" t="s">
        <v>251</v>
      </c>
      <c r="I43" s="108">
        <v>53.76</v>
      </c>
      <c r="J43" s="109">
        <f t="shared" si="5"/>
        <v>0.9</v>
      </c>
      <c r="K43" s="108">
        <f>2*J43</f>
        <v>1.8</v>
      </c>
      <c r="L43" s="108">
        <v>6.17</v>
      </c>
      <c r="M43" s="110">
        <f t="shared" si="6"/>
        <v>370.2</v>
      </c>
      <c r="N43" s="111">
        <f t="shared" si="0"/>
        <v>1.7970873786407766</v>
      </c>
      <c r="O43" t="s">
        <v>9</v>
      </c>
      <c r="P43" s="146" t="s">
        <v>234</v>
      </c>
      <c r="Q43" t="s">
        <v>238</v>
      </c>
      <c r="R43" s="146" t="s">
        <v>234</v>
      </c>
      <c r="S43" t="s">
        <v>240</v>
      </c>
      <c r="T43" s="146" t="s">
        <v>234</v>
      </c>
      <c r="U43" t="s">
        <v>9</v>
      </c>
      <c r="V43" s="146" t="s">
        <v>236</v>
      </c>
      <c r="W43" t="s">
        <v>9</v>
      </c>
      <c r="X43" s="146" t="s">
        <v>9</v>
      </c>
      <c r="Y43" t="s">
        <v>236</v>
      </c>
      <c r="Z43" s="146" t="s">
        <v>239</v>
      </c>
      <c r="AA43" s="147" t="s">
        <v>239</v>
      </c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</row>
    <row r="44" spans="1:637" s="12" customFormat="1" ht="18.600000000000001" x14ac:dyDescent="0.4">
      <c r="A44" s="183"/>
      <c r="B44" s="187"/>
      <c r="C44" s="84" t="s">
        <v>137</v>
      </c>
      <c r="D44" s="85" t="s">
        <v>32</v>
      </c>
      <c r="E44" s="189" t="s">
        <v>183</v>
      </c>
      <c r="F44" s="189"/>
      <c r="G44" s="86">
        <v>60</v>
      </c>
      <c r="H44" s="238" t="s">
        <v>250</v>
      </c>
      <c r="I44" s="87">
        <v>67.260000000000005</v>
      </c>
      <c r="J44" s="88">
        <f t="shared" si="5"/>
        <v>1.1200000000000001</v>
      </c>
      <c r="K44" s="87">
        <f>2*J44</f>
        <v>2.2400000000000002</v>
      </c>
      <c r="L44" s="87">
        <v>6</v>
      </c>
      <c r="M44" s="89">
        <f t="shared" si="6"/>
        <v>360</v>
      </c>
      <c r="N44" s="90">
        <f t="shared" si="0"/>
        <v>1.7475728155339805</v>
      </c>
      <c r="O44" t="s">
        <v>9</v>
      </c>
      <c r="P44" s="146" t="s">
        <v>234</v>
      </c>
      <c r="Q44" t="s">
        <v>238</v>
      </c>
      <c r="R44" s="146" t="s">
        <v>234</v>
      </c>
      <c r="S44" t="s">
        <v>240</v>
      </c>
      <c r="T44" s="146" t="s">
        <v>234</v>
      </c>
      <c r="U44" t="s">
        <v>9</v>
      </c>
      <c r="V44" s="146" t="s">
        <v>236</v>
      </c>
      <c r="W44" t="s">
        <v>9</v>
      </c>
      <c r="X44" s="146" t="s">
        <v>9</v>
      </c>
      <c r="Y44" t="s">
        <v>236</v>
      </c>
      <c r="Z44" s="146" t="s">
        <v>239</v>
      </c>
      <c r="AA44" s="147" t="s">
        <v>239</v>
      </c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</row>
    <row r="45" spans="1:637" s="16" customFormat="1" ht="19.2" thickBot="1" x14ac:dyDescent="0.45">
      <c r="A45" s="185"/>
      <c r="B45" s="42" t="s">
        <v>44</v>
      </c>
      <c r="C45" s="91" t="s">
        <v>138</v>
      </c>
      <c r="D45" s="92" t="s">
        <v>32</v>
      </c>
      <c r="E45" s="190" t="s">
        <v>184</v>
      </c>
      <c r="F45" s="190"/>
      <c r="G45" s="93">
        <v>60</v>
      </c>
      <c r="H45" s="239" t="s">
        <v>250</v>
      </c>
      <c r="I45" s="94">
        <v>90.6</v>
      </c>
      <c r="J45" s="95">
        <f t="shared" si="5"/>
        <v>1.51</v>
      </c>
      <c r="K45" s="94">
        <f>2*J45</f>
        <v>3.02</v>
      </c>
      <c r="L45" s="94">
        <v>12</v>
      </c>
      <c r="M45" s="96">
        <f t="shared" si="6"/>
        <v>720</v>
      </c>
      <c r="N45" s="97">
        <f t="shared" si="0"/>
        <v>3.4951456310679609</v>
      </c>
      <c r="O45" t="s">
        <v>9</v>
      </c>
      <c r="P45" s="146" t="s">
        <v>234</v>
      </c>
      <c r="Q45" t="s">
        <v>234</v>
      </c>
      <c r="R45" s="146" t="s">
        <v>234</v>
      </c>
      <c r="S45" t="s">
        <v>240</v>
      </c>
      <c r="T45" s="146" t="s">
        <v>234</v>
      </c>
      <c r="U45" t="s">
        <v>9</v>
      </c>
      <c r="V45" s="146" t="s">
        <v>236</v>
      </c>
      <c r="W45" t="s">
        <v>9</v>
      </c>
      <c r="X45" s="146" t="s">
        <v>9</v>
      </c>
      <c r="Y45" t="s">
        <v>236</v>
      </c>
      <c r="Z45" s="146" t="s">
        <v>239</v>
      </c>
      <c r="AA45" s="147" t="s">
        <v>239</v>
      </c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  <c r="IZ45" s="7"/>
      <c r="JA45" s="7"/>
      <c r="JB45" s="7"/>
      <c r="JC45" s="7"/>
      <c r="JD45" s="7"/>
      <c r="JE45" s="7"/>
      <c r="JF45" s="7"/>
      <c r="JG45" s="7"/>
      <c r="JH45" s="7"/>
      <c r="JI45" s="7"/>
      <c r="JJ45" s="7"/>
      <c r="JK45" s="7"/>
      <c r="JL45" s="7"/>
      <c r="JM45" s="7"/>
      <c r="JN45" s="7"/>
      <c r="JO45" s="7"/>
      <c r="JP45" s="7"/>
      <c r="JQ45" s="7"/>
      <c r="JR45" s="7"/>
      <c r="JS45" s="7"/>
      <c r="JT45" s="7"/>
      <c r="JU45" s="7"/>
      <c r="JV45" s="7"/>
      <c r="JW45" s="7"/>
      <c r="JX45" s="7"/>
      <c r="JY45" s="7"/>
      <c r="JZ45" s="7"/>
      <c r="KA45" s="7"/>
      <c r="KB45" s="7"/>
      <c r="KC45" s="7"/>
      <c r="KD45" s="7"/>
      <c r="KE45" s="7"/>
      <c r="KF45" s="7"/>
      <c r="KG45" s="7"/>
      <c r="KH45" s="7"/>
      <c r="KI45" s="7"/>
      <c r="KJ45" s="7"/>
      <c r="KK45" s="7"/>
      <c r="KL45" s="7"/>
      <c r="KM45" s="7"/>
      <c r="KN45" s="7"/>
      <c r="KO45" s="7"/>
      <c r="KP45" s="7"/>
      <c r="KQ45" s="7"/>
      <c r="KR45" s="7"/>
      <c r="KS45" s="7"/>
      <c r="KT45" s="7"/>
      <c r="KU45" s="7"/>
      <c r="KV45" s="7"/>
      <c r="KW45" s="7"/>
      <c r="KX45" s="7"/>
      <c r="KY45" s="7"/>
      <c r="KZ45" s="7"/>
      <c r="LA45" s="7"/>
      <c r="LB45" s="7"/>
      <c r="LC45" s="7"/>
      <c r="LD45" s="7"/>
      <c r="LE45" s="7"/>
      <c r="LF45" s="7"/>
      <c r="LG45" s="7"/>
      <c r="LH45" s="7"/>
      <c r="LI45" s="7"/>
      <c r="LJ45" s="7"/>
      <c r="LK45" s="7"/>
      <c r="LL45" s="7"/>
      <c r="LM45" s="7"/>
      <c r="LN45" s="7"/>
      <c r="LO45" s="7"/>
      <c r="LP45" s="7"/>
      <c r="LQ45" s="7"/>
      <c r="LR45" s="7"/>
      <c r="LS45" s="7"/>
      <c r="LT45" s="7"/>
      <c r="LU45" s="7"/>
      <c r="LV45" s="7"/>
      <c r="LW45" s="7"/>
      <c r="LX45" s="7"/>
      <c r="LY45" s="7"/>
      <c r="LZ45" s="7"/>
      <c r="MA45" s="7"/>
      <c r="MB45" s="7"/>
      <c r="MC45" s="7"/>
      <c r="MD45" s="7"/>
      <c r="ME45" s="7"/>
      <c r="MF45" s="7"/>
      <c r="MG45" s="7"/>
      <c r="MH45" s="7"/>
      <c r="MI45" s="7"/>
      <c r="MJ45" s="7"/>
      <c r="MK45" s="7"/>
      <c r="ML45" s="7"/>
      <c r="MM45" s="7"/>
      <c r="MN45" s="7"/>
      <c r="MO45" s="7"/>
      <c r="MP45" s="7"/>
      <c r="MQ45" s="7"/>
      <c r="MR45" s="7"/>
      <c r="MS45" s="7"/>
      <c r="MT45" s="7"/>
      <c r="MU45" s="7"/>
      <c r="MV45" s="7"/>
      <c r="MW45" s="7"/>
      <c r="MX45" s="7"/>
      <c r="MY45" s="7"/>
      <c r="MZ45" s="7"/>
      <c r="NA45" s="7"/>
      <c r="NB45" s="7"/>
      <c r="NC45" s="7"/>
      <c r="ND45" s="7"/>
      <c r="NE45" s="7"/>
      <c r="NF45" s="7"/>
      <c r="NG45" s="7"/>
      <c r="NH45" s="7"/>
      <c r="NI45" s="7"/>
      <c r="NJ45" s="7"/>
      <c r="NK45" s="7"/>
      <c r="NL45" s="7"/>
      <c r="NM45" s="7"/>
      <c r="NN45" s="7"/>
      <c r="NO45" s="7"/>
      <c r="NP45" s="7"/>
      <c r="NQ45" s="7"/>
      <c r="NR45" s="7"/>
      <c r="NS45" s="7"/>
      <c r="NT45" s="7"/>
      <c r="NU45" s="7"/>
      <c r="NV45" s="7"/>
      <c r="NW45" s="7"/>
      <c r="NX45" s="7"/>
      <c r="NY45" s="7"/>
      <c r="NZ45" s="7"/>
      <c r="OA45" s="7"/>
      <c r="OB45" s="7"/>
      <c r="OC45" s="7"/>
      <c r="OD45" s="7"/>
      <c r="OE45" s="7"/>
      <c r="OF45" s="7"/>
      <c r="OG45" s="7"/>
      <c r="OH45" s="7"/>
      <c r="OI45" s="7"/>
      <c r="OJ45" s="7"/>
      <c r="OK45" s="7"/>
      <c r="OL45" s="7"/>
      <c r="OM45" s="7"/>
      <c r="ON45" s="7"/>
      <c r="OO45" s="7"/>
      <c r="OP45" s="7"/>
      <c r="OQ45" s="7"/>
      <c r="OR45" s="7"/>
      <c r="OS45" s="7"/>
      <c r="OT45" s="7"/>
      <c r="OU45" s="7"/>
      <c r="OV45" s="7"/>
      <c r="OW45" s="7"/>
      <c r="OX45" s="7"/>
      <c r="OY45" s="7"/>
      <c r="OZ45" s="7"/>
      <c r="PA45" s="7"/>
      <c r="PB45" s="7"/>
      <c r="PC45" s="7"/>
      <c r="PD45" s="7"/>
      <c r="PE45" s="7"/>
      <c r="PF45" s="7"/>
      <c r="PG45" s="7"/>
      <c r="PH45" s="7"/>
      <c r="PI45" s="7"/>
      <c r="PJ45" s="7"/>
      <c r="PK45" s="7"/>
      <c r="PL45" s="7"/>
      <c r="PM45" s="7"/>
      <c r="PN45" s="7"/>
      <c r="PO45" s="7"/>
      <c r="PP45" s="7"/>
      <c r="PQ45" s="7"/>
      <c r="PR45" s="7"/>
      <c r="PS45" s="7"/>
      <c r="PT45" s="7"/>
      <c r="PU45" s="7"/>
      <c r="PV45" s="7"/>
      <c r="PW45" s="7"/>
      <c r="PX45" s="7"/>
      <c r="PY45" s="7"/>
      <c r="PZ45" s="7"/>
      <c r="QA45" s="7"/>
      <c r="QB45" s="7"/>
      <c r="QC45" s="7"/>
      <c r="QD45" s="7"/>
      <c r="QE45" s="7"/>
      <c r="QF45" s="7"/>
      <c r="QG45" s="7"/>
      <c r="QH45" s="7"/>
      <c r="QI45" s="7"/>
      <c r="QJ45" s="7"/>
      <c r="QK45" s="7"/>
      <c r="QL45" s="7"/>
      <c r="QM45" s="7"/>
      <c r="QN45" s="7"/>
      <c r="QO45" s="7"/>
      <c r="QP45" s="7"/>
      <c r="QQ45" s="7"/>
      <c r="QR45" s="7"/>
      <c r="QS45" s="7"/>
      <c r="QT45" s="7"/>
      <c r="QU45" s="7"/>
      <c r="QV45" s="7"/>
      <c r="QW45" s="7"/>
      <c r="QX45" s="7"/>
      <c r="QY45" s="7"/>
      <c r="QZ45" s="7"/>
      <c r="RA45" s="7"/>
      <c r="RB45" s="7"/>
      <c r="RC45" s="7"/>
      <c r="RD45" s="7"/>
      <c r="RE45" s="7"/>
      <c r="RF45" s="7"/>
      <c r="RG45" s="7"/>
      <c r="RH45" s="7"/>
      <c r="RI45" s="7"/>
      <c r="RJ45" s="7"/>
      <c r="RK45" s="7"/>
      <c r="RL45" s="7"/>
      <c r="RM45" s="7"/>
      <c r="RN45" s="7"/>
      <c r="RO45" s="7"/>
      <c r="RP45" s="7"/>
      <c r="RQ45" s="7"/>
      <c r="RR45" s="7"/>
      <c r="RS45" s="7"/>
      <c r="RT45" s="7"/>
      <c r="RU45" s="7"/>
      <c r="RV45" s="7"/>
      <c r="RW45" s="7"/>
      <c r="RX45" s="7"/>
      <c r="RY45" s="7"/>
      <c r="RZ45" s="7"/>
      <c r="SA45" s="7"/>
      <c r="SB45" s="7"/>
      <c r="SC45" s="7"/>
      <c r="SD45" s="7"/>
      <c r="SE45" s="7"/>
      <c r="SF45" s="7"/>
      <c r="SG45" s="7"/>
      <c r="SH45" s="7"/>
      <c r="SI45" s="7"/>
      <c r="SJ45" s="7"/>
      <c r="SK45" s="7"/>
      <c r="SL45" s="7"/>
      <c r="SM45" s="7"/>
      <c r="SN45" s="7"/>
      <c r="SO45" s="7"/>
      <c r="SP45" s="7"/>
      <c r="SQ45" s="7"/>
      <c r="SR45" s="7"/>
      <c r="SS45" s="7"/>
      <c r="ST45" s="7"/>
      <c r="SU45" s="7"/>
      <c r="SV45" s="7"/>
      <c r="SW45" s="7"/>
      <c r="SX45" s="7"/>
      <c r="SY45" s="7"/>
      <c r="SZ45" s="7"/>
      <c r="TA45" s="7"/>
      <c r="TB45" s="7"/>
      <c r="TC45" s="7"/>
      <c r="TD45" s="7"/>
      <c r="TE45" s="7"/>
      <c r="TF45" s="7"/>
      <c r="TG45" s="7"/>
      <c r="TH45" s="7"/>
      <c r="TI45" s="7"/>
      <c r="TJ45" s="7"/>
      <c r="TK45" s="7"/>
      <c r="TL45" s="7"/>
      <c r="TM45" s="7"/>
      <c r="TN45" s="7"/>
      <c r="TO45" s="7"/>
      <c r="TP45" s="7"/>
      <c r="TQ45" s="7"/>
      <c r="TR45" s="7"/>
      <c r="TS45" s="7"/>
      <c r="TT45" s="7"/>
      <c r="TU45" s="7"/>
      <c r="TV45" s="7"/>
      <c r="TW45" s="7"/>
      <c r="TX45" s="7"/>
      <c r="TY45" s="7"/>
      <c r="TZ45" s="7"/>
      <c r="UA45" s="7"/>
      <c r="UB45" s="7"/>
      <c r="UC45" s="7"/>
      <c r="UD45" s="7"/>
      <c r="UE45" s="7"/>
      <c r="UF45" s="7"/>
      <c r="UG45" s="7"/>
      <c r="UH45" s="7"/>
      <c r="UI45" s="7"/>
      <c r="UJ45" s="7"/>
      <c r="UK45" s="7"/>
      <c r="UL45" s="7"/>
      <c r="UM45" s="7"/>
      <c r="UN45" s="7"/>
      <c r="UO45" s="7"/>
      <c r="UP45" s="7"/>
      <c r="UQ45" s="7"/>
      <c r="UR45" s="7"/>
      <c r="US45" s="7"/>
      <c r="UT45" s="7"/>
      <c r="UU45" s="7"/>
      <c r="UV45" s="7"/>
      <c r="UW45" s="7"/>
      <c r="UX45" s="7"/>
      <c r="UY45" s="7"/>
      <c r="UZ45" s="7"/>
      <c r="VA45" s="7"/>
      <c r="VB45" s="7"/>
      <c r="VC45" s="7"/>
      <c r="VD45" s="7"/>
      <c r="VE45" s="7"/>
      <c r="VF45" s="7"/>
      <c r="VG45" s="7"/>
      <c r="VH45" s="7"/>
      <c r="VI45" s="7"/>
      <c r="VJ45" s="7"/>
      <c r="VK45" s="7"/>
      <c r="VL45" s="7"/>
      <c r="VM45" s="7"/>
      <c r="VN45" s="7"/>
      <c r="VO45" s="7"/>
      <c r="VP45" s="7"/>
      <c r="VQ45" s="7"/>
      <c r="VR45" s="7"/>
      <c r="VS45" s="7"/>
      <c r="VT45" s="7"/>
      <c r="VU45" s="7"/>
      <c r="VV45" s="7"/>
      <c r="VW45" s="7"/>
      <c r="VX45" s="7"/>
      <c r="VY45" s="7"/>
      <c r="VZ45" s="7"/>
      <c r="WA45" s="7"/>
      <c r="WB45" s="7"/>
      <c r="WC45" s="7"/>
      <c r="WD45" s="7"/>
      <c r="WE45" s="7"/>
      <c r="WF45" s="7"/>
      <c r="WG45" s="7"/>
      <c r="WH45" s="7"/>
      <c r="WI45" s="7"/>
      <c r="WJ45" s="7"/>
      <c r="WK45" s="7"/>
      <c r="WL45" s="7"/>
      <c r="WM45" s="7"/>
      <c r="WN45" s="7"/>
      <c r="WO45" s="7"/>
      <c r="WP45" s="7"/>
      <c r="WQ45" s="7"/>
      <c r="WR45" s="7"/>
      <c r="WS45" s="7"/>
      <c r="WT45" s="7"/>
      <c r="WU45" s="7"/>
      <c r="WV45" s="7"/>
      <c r="WW45" s="7"/>
      <c r="WX45" s="7"/>
      <c r="WY45" s="7"/>
      <c r="WZ45" s="7"/>
      <c r="XA45" s="7"/>
      <c r="XB45" s="7"/>
      <c r="XC45" s="7"/>
      <c r="XD45" s="7"/>
      <c r="XE45" s="7"/>
      <c r="XF45" s="7"/>
      <c r="XG45" s="7"/>
      <c r="XH45" s="7"/>
      <c r="XI45" s="7"/>
      <c r="XJ45" s="7"/>
      <c r="XK45" s="7"/>
      <c r="XL45" s="7"/>
      <c r="XM45" s="7"/>
    </row>
    <row r="46" spans="1:637" s="6" customFormat="1" ht="18.600000000000001" x14ac:dyDescent="0.4">
      <c r="A46" s="182" t="s">
        <v>4</v>
      </c>
      <c r="B46" s="40" t="s">
        <v>17</v>
      </c>
      <c r="C46" s="105" t="s">
        <v>139</v>
      </c>
      <c r="D46" s="120" t="s">
        <v>32</v>
      </c>
      <c r="E46" s="188" t="s">
        <v>87</v>
      </c>
      <c r="F46" s="188"/>
      <c r="G46" s="107">
        <v>30</v>
      </c>
      <c r="H46" s="241" t="s">
        <v>250</v>
      </c>
      <c r="I46" s="108">
        <v>74.09</v>
      </c>
      <c r="J46" s="109">
        <f t="shared" si="5"/>
        <v>2.4700000000000002</v>
      </c>
      <c r="K46" s="108">
        <f t="shared" ref="K46:K47" si="11">J46</f>
        <v>2.4700000000000002</v>
      </c>
      <c r="L46" s="108">
        <v>18.75</v>
      </c>
      <c r="M46" s="110">
        <f t="shared" si="6"/>
        <v>562.5</v>
      </c>
      <c r="N46" s="111">
        <f t="shared" si="0"/>
        <v>2.7305825242718447</v>
      </c>
      <c r="O46" s="143" t="s">
        <v>9</v>
      </c>
      <c r="P46" s="144" t="s">
        <v>234</v>
      </c>
      <c r="Q46" s="143" t="s">
        <v>238</v>
      </c>
      <c r="R46" s="144" t="s">
        <v>234</v>
      </c>
      <c r="S46" s="143" t="s">
        <v>234</v>
      </c>
      <c r="T46" s="144" t="s">
        <v>234</v>
      </c>
      <c r="U46" s="143" t="s">
        <v>9</v>
      </c>
      <c r="V46" s="144" t="s">
        <v>236</v>
      </c>
      <c r="W46" s="143" t="s">
        <v>9</v>
      </c>
      <c r="X46" s="144" t="s">
        <v>9</v>
      </c>
      <c r="Y46" s="143" t="s">
        <v>234</v>
      </c>
      <c r="Z46" s="144" t="s">
        <v>234</v>
      </c>
      <c r="AA46" s="145" t="s">
        <v>234</v>
      </c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</row>
    <row r="47" spans="1:637" s="6" customFormat="1" ht="18.600000000000001" x14ac:dyDescent="0.4">
      <c r="A47" s="183"/>
      <c r="B47" s="187" t="s">
        <v>18</v>
      </c>
      <c r="C47" s="84" t="s">
        <v>140</v>
      </c>
      <c r="D47" s="85" t="s">
        <v>32</v>
      </c>
      <c r="E47" s="189" t="s">
        <v>88</v>
      </c>
      <c r="F47" s="189"/>
      <c r="G47" s="86">
        <v>30</v>
      </c>
      <c r="H47" s="238" t="s">
        <v>249</v>
      </c>
      <c r="I47" s="87">
        <v>76.180000000000007</v>
      </c>
      <c r="J47" s="88">
        <f t="shared" si="5"/>
        <v>2.54</v>
      </c>
      <c r="K47" s="87">
        <f t="shared" si="11"/>
        <v>2.54</v>
      </c>
      <c r="L47" s="87">
        <v>9.4</v>
      </c>
      <c r="M47" s="89">
        <f t="shared" si="6"/>
        <v>282</v>
      </c>
      <c r="N47" s="90">
        <f t="shared" si="0"/>
        <v>1.3689320388349515</v>
      </c>
      <c r="O47" t="s">
        <v>9</v>
      </c>
      <c r="P47" s="146" t="s">
        <v>234</v>
      </c>
      <c r="Q47" t="s">
        <v>234</v>
      </c>
      <c r="R47" s="146" t="s">
        <v>234</v>
      </c>
      <c r="S47" t="s">
        <v>234</v>
      </c>
      <c r="T47" s="146" t="s">
        <v>234</v>
      </c>
      <c r="U47" t="s">
        <v>9</v>
      </c>
      <c r="V47" s="146" t="s">
        <v>236</v>
      </c>
      <c r="W47" t="s">
        <v>9</v>
      </c>
      <c r="X47" s="146" t="s">
        <v>9</v>
      </c>
      <c r="Y47" t="s">
        <v>234</v>
      </c>
      <c r="Z47" s="146" t="s">
        <v>234</v>
      </c>
      <c r="AA47" s="147" t="s">
        <v>234</v>
      </c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</row>
    <row r="48" spans="1:637" s="12" customFormat="1" ht="18.600000000000001" x14ac:dyDescent="0.4">
      <c r="A48" s="183"/>
      <c r="B48" s="187"/>
      <c r="C48" s="84" t="s">
        <v>141</v>
      </c>
      <c r="D48" s="85" t="s">
        <v>32</v>
      </c>
      <c r="E48" s="189" t="s">
        <v>89</v>
      </c>
      <c r="F48" s="189"/>
      <c r="G48" s="86">
        <v>60</v>
      </c>
      <c r="H48" s="238" t="s">
        <v>251</v>
      </c>
      <c r="I48" s="87">
        <v>75.47</v>
      </c>
      <c r="J48" s="88">
        <f t="shared" si="5"/>
        <v>1.26</v>
      </c>
      <c r="K48" s="87">
        <f>2*J48</f>
        <v>2.52</v>
      </c>
      <c r="L48" s="87">
        <v>12.92</v>
      </c>
      <c r="M48" s="89">
        <f t="shared" si="6"/>
        <v>775.2</v>
      </c>
      <c r="N48" s="90">
        <f t="shared" si="0"/>
        <v>3.7631067961165052</v>
      </c>
      <c r="O48" t="s">
        <v>234</v>
      </c>
      <c r="P48" s="146" t="s">
        <v>234</v>
      </c>
      <c r="Q48" t="s">
        <v>234</v>
      </c>
      <c r="R48" s="146" t="s">
        <v>234</v>
      </c>
      <c r="S48" t="s">
        <v>234</v>
      </c>
      <c r="T48" s="146" t="s">
        <v>234</v>
      </c>
      <c r="U48" t="s">
        <v>9</v>
      </c>
      <c r="V48" s="146" t="s">
        <v>236</v>
      </c>
      <c r="W48" t="s">
        <v>9</v>
      </c>
      <c r="X48" s="146" t="s">
        <v>9</v>
      </c>
      <c r="Y48" t="s">
        <v>234</v>
      </c>
      <c r="Z48" s="146" t="s">
        <v>234</v>
      </c>
      <c r="AA48" s="147" t="s">
        <v>234</v>
      </c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</row>
    <row r="49" spans="1:637" s="6" customFormat="1" ht="18.600000000000001" x14ac:dyDescent="0.4">
      <c r="A49" s="183"/>
      <c r="B49" s="41" t="s">
        <v>19</v>
      </c>
      <c r="C49" s="84" t="s">
        <v>142</v>
      </c>
      <c r="D49" s="85" t="s">
        <v>32</v>
      </c>
      <c r="E49" s="189" t="s">
        <v>91</v>
      </c>
      <c r="F49" s="189"/>
      <c r="G49" s="86">
        <v>60</v>
      </c>
      <c r="H49" s="238" t="s">
        <v>251</v>
      </c>
      <c r="I49" s="87">
        <v>74.09</v>
      </c>
      <c r="J49" s="88">
        <f t="shared" si="5"/>
        <v>1.23</v>
      </c>
      <c r="K49" s="87">
        <f>2*J49</f>
        <v>2.46</v>
      </c>
      <c r="L49" s="87">
        <v>8.67</v>
      </c>
      <c r="M49" s="89">
        <f t="shared" si="6"/>
        <v>520.20000000000005</v>
      </c>
      <c r="N49" s="90">
        <f t="shared" si="0"/>
        <v>2.5252427184466022</v>
      </c>
      <c r="O49" t="s">
        <v>9</v>
      </c>
      <c r="P49" s="146" t="s">
        <v>234</v>
      </c>
      <c r="Q49" t="s">
        <v>238</v>
      </c>
      <c r="R49" s="146" t="s">
        <v>234</v>
      </c>
      <c r="S49" t="s">
        <v>234</v>
      </c>
      <c r="T49" s="146" t="s">
        <v>234</v>
      </c>
      <c r="U49" t="s">
        <v>9</v>
      </c>
      <c r="V49" s="146" t="s">
        <v>236</v>
      </c>
      <c r="W49" t="s">
        <v>9</v>
      </c>
      <c r="X49" s="146" t="s">
        <v>9</v>
      </c>
      <c r="Y49" t="s">
        <v>234</v>
      </c>
      <c r="Z49" s="146" t="s">
        <v>234</v>
      </c>
      <c r="AA49" s="147" t="s">
        <v>234</v>
      </c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</row>
    <row r="50" spans="1:637" s="16" customFormat="1" ht="19.2" thickBot="1" x14ac:dyDescent="0.45">
      <c r="A50" s="185"/>
      <c r="B50" s="42" t="s">
        <v>20</v>
      </c>
      <c r="C50" s="91" t="s">
        <v>143</v>
      </c>
      <c r="D50" s="92" t="s">
        <v>32</v>
      </c>
      <c r="E50" s="190" t="s">
        <v>90</v>
      </c>
      <c r="F50" s="190"/>
      <c r="G50" s="93">
        <v>30</v>
      </c>
      <c r="H50" s="239" t="s">
        <v>251</v>
      </c>
      <c r="I50" s="94">
        <v>70.400000000000006</v>
      </c>
      <c r="J50" s="95">
        <f t="shared" si="5"/>
        <v>2.35</v>
      </c>
      <c r="K50" s="94">
        <f>J50</f>
        <v>2.35</v>
      </c>
      <c r="L50" s="94">
        <v>24</v>
      </c>
      <c r="M50" s="96">
        <f t="shared" si="6"/>
        <v>720</v>
      </c>
      <c r="N50" s="97">
        <f t="shared" si="0"/>
        <v>3.4951456310679609</v>
      </c>
      <c r="O50" t="s">
        <v>9</v>
      </c>
      <c r="P50" s="146" t="s">
        <v>234</v>
      </c>
      <c r="Q50" t="s">
        <v>238</v>
      </c>
      <c r="R50" s="146" t="s">
        <v>234</v>
      </c>
      <c r="S50" t="s">
        <v>234</v>
      </c>
      <c r="T50" s="146" t="s">
        <v>234</v>
      </c>
      <c r="U50" t="s">
        <v>9</v>
      </c>
      <c r="V50" s="146" t="s">
        <v>236</v>
      </c>
      <c r="W50" t="s">
        <v>9</v>
      </c>
      <c r="X50" s="146" t="s">
        <v>9</v>
      </c>
      <c r="Y50" t="s">
        <v>234</v>
      </c>
      <c r="Z50" s="146" t="s">
        <v>234</v>
      </c>
      <c r="AA50" s="147" t="s">
        <v>234</v>
      </c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  <c r="IY50" s="7"/>
      <c r="IZ50" s="7"/>
      <c r="JA50" s="7"/>
      <c r="JB50" s="7"/>
      <c r="JC50" s="7"/>
      <c r="JD50" s="7"/>
      <c r="JE50" s="7"/>
      <c r="JF50" s="7"/>
      <c r="JG50" s="7"/>
      <c r="JH50" s="7"/>
      <c r="JI50" s="7"/>
      <c r="JJ50" s="7"/>
      <c r="JK50" s="7"/>
      <c r="JL50" s="7"/>
      <c r="JM50" s="7"/>
      <c r="JN50" s="7"/>
      <c r="JO50" s="7"/>
      <c r="JP50" s="7"/>
      <c r="JQ50" s="7"/>
      <c r="JR50" s="7"/>
      <c r="JS50" s="7"/>
      <c r="JT50" s="7"/>
      <c r="JU50" s="7"/>
      <c r="JV50" s="7"/>
      <c r="JW50" s="7"/>
      <c r="JX50" s="7"/>
      <c r="JY50" s="7"/>
      <c r="JZ50" s="7"/>
      <c r="KA50" s="7"/>
      <c r="KB50" s="7"/>
      <c r="KC50" s="7"/>
      <c r="KD50" s="7"/>
      <c r="KE50" s="7"/>
      <c r="KF50" s="7"/>
      <c r="KG50" s="7"/>
      <c r="KH50" s="7"/>
      <c r="KI50" s="7"/>
      <c r="KJ50" s="7"/>
      <c r="KK50" s="7"/>
      <c r="KL50" s="7"/>
      <c r="KM50" s="7"/>
      <c r="KN50" s="7"/>
      <c r="KO50" s="7"/>
      <c r="KP50" s="7"/>
      <c r="KQ50" s="7"/>
      <c r="KR50" s="7"/>
      <c r="KS50" s="7"/>
      <c r="KT50" s="7"/>
      <c r="KU50" s="7"/>
      <c r="KV50" s="7"/>
      <c r="KW50" s="7"/>
      <c r="KX50" s="7"/>
      <c r="KY50" s="7"/>
      <c r="KZ50" s="7"/>
      <c r="LA50" s="7"/>
      <c r="LB50" s="7"/>
      <c r="LC50" s="7"/>
      <c r="LD50" s="7"/>
      <c r="LE50" s="7"/>
      <c r="LF50" s="7"/>
      <c r="LG50" s="7"/>
      <c r="LH50" s="7"/>
      <c r="LI50" s="7"/>
      <c r="LJ50" s="7"/>
      <c r="LK50" s="7"/>
      <c r="LL50" s="7"/>
      <c r="LM50" s="7"/>
      <c r="LN50" s="7"/>
      <c r="LO50" s="7"/>
      <c r="LP50" s="7"/>
      <c r="LQ50" s="7"/>
      <c r="LR50" s="7"/>
      <c r="LS50" s="7"/>
      <c r="LT50" s="7"/>
      <c r="LU50" s="7"/>
      <c r="LV50" s="7"/>
      <c r="LW50" s="7"/>
      <c r="LX50" s="7"/>
      <c r="LY50" s="7"/>
      <c r="LZ50" s="7"/>
      <c r="MA50" s="7"/>
      <c r="MB50" s="7"/>
      <c r="MC50" s="7"/>
      <c r="MD50" s="7"/>
      <c r="ME50" s="7"/>
      <c r="MF50" s="7"/>
      <c r="MG50" s="7"/>
      <c r="MH50" s="7"/>
      <c r="MI50" s="7"/>
      <c r="MJ50" s="7"/>
      <c r="MK50" s="7"/>
      <c r="ML50" s="7"/>
      <c r="MM50" s="7"/>
      <c r="MN50" s="7"/>
      <c r="MO50" s="7"/>
      <c r="MP50" s="7"/>
      <c r="MQ50" s="7"/>
      <c r="MR50" s="7"/>
      <c r="MS50" s="7"/>
      <c r="MT50" s="7"/>
      <c r="MU50" s="7"/>
      <c r="MV50" s="7"/>
      <c r="MW50" s="7"/>
      <c r="MX50" s="7"/>
      <c r="MY50" s="7"/>
      <c r="MZ50" s="7"/>
      <c r="NA50" s="7"/>
      <c r="NB50" s="7"/>
      <c r="NC50" s="7"/>
      <c r="ND50" s="7"/>
      <c r="NE50" s="7"/>
      <c r="NF50" s="7"/>
      <c r="NG50" s="7"/>
      <c r="NH50" s="7"/>
      <c r="NI50" s="7"/>
      <c r="NJ50" s="7"/>
      <c r="NK50" s="7"/>
      <c r="NL50" s="7"/>
      <c r="NM50" s="7"/>
      <c r="NN50" s="7"/>
      <c r="NO50" s="7"/>
      <c r="NP50" s="7"/>
      <c r="NQ50" s="7"/>
      <c r="NR50" s="7"/>
      <c r="NS50" s="7"/>
      <c r="NT50" s="7"/>
      <c r="NU50" s="7"/>
      <c r="NV50" s="7"/>
      <c r="NW50" s="7"/>
      <c r="NX50" s="7"/>
      <c r="NY50" s="7"/>
      <c r="NZ50" s="7"/>
      <c r="OA50" s="7"/>
      <c r="OB50" s="7"/>
      <c r="OC50" s="7"/>
      <c r="OD50" s="7"/>
      <c r="OE50" s="7"/>
      <c r="OF50" s="7"/>
      <c r="OG50" s="7"/>
      <c r="OH50" s="7"/>
      <c r="OI50" s="7"/>
      <c r="OJ50" s="7"/>
      <c r="OK50" s="7"/>
      <c r="OL50" s="7"/>
      <c r="OM50" s="7"/>
      <c r="ON50" s="7"/>
      <c r="OO50" s="7"/>
      <c r="OP50" s="7"/>
      <c r="OQ50" s="7"/>
      <c r="OR50" s="7"/>
      <c r="OS50" s="7"/>
      <c r="OT50" s="7"/>
      <c r="OU50" s="7"/>
      <c r="OV50" s="7"/>
      <c r="OW50" s="7"/>
      <c r="OX50" s="7"/>
      <c r="OY50" s="7"/>
      <c r="OZ50" s="7"/>
      <c r="PA50" s="7"/>
      <c r="PB50" s="7"/>
      <c r="PC50" s="7"/>
      <c r="PD50" s="7"/>
      <c r="PE50" s="7"/>
      <c r="PF50" s="7"/>
      <c r="PG50" s="7"/>
      <c r="PH50" s="7"/>
      <c r="PI50" s="7"/>
      <c r="PJ50" s="7"/>
      <c r="PK50" s="7"/>
      <c r="PL50" s="7"/>
      <c r="PM50" s="7"/>
      <c r="PN50" s="7"/>
      <c r="PO50" s="7"/>
      <c r="PP50" s="7"/>
      <c r="PQ50" s="7"/>
      <c r="PR50" s="7"/>
      <c r="PS50" s="7"/>
      <c r="PT50" s="7"/>
      <c r="PU50" s="7"/>
      <c r="PV50" s="7"/>
      <c r="PW50" s="7"/>
      <c r="PX50" s="7"/>
      <c r="PY50" s="7"/>
      <c r="PZ50" s="7"/>
      <c r="QA50" s="7"/>
      <c r="QB50" s="7"/>
      <c r="QC50" s="7"/>
      <c r="QD50" s="7"/>
      <c r="QE50" s="7"/>
      <c r="QF50" s="7"/>
      <c r="QG50" s="7"/>
      <c r="QH50" s="7"/>
      <c r="QI50" s="7"/>
      <c r="QJ50" s="7"/>
      <c r="QK50" s="7"/>
      <c r="QL50" s="7"/>
      <c r="QM50" s="7"/>
      <c r="QN50" s="7"/>
      <c r="QO50" s="7"/>
      <c r="QP50" s="7"/>
      <c r="QQ50" s="7"/>
      <c r="QR50" s="7"/>
      <c r="QS50" s="7"/>
      <c r="QT50" s="7"/>
      <c r="QU50" s="7"/>
      <c r="QV50" s="7"/>
      <c r="QW50" s="7"/>
      <c r="QX50" s="7"/>
      <c r="QY50" s="7"/>
      <c r="QZ50" s="7"/>
      <c r="RA50" s="7"/>
      <c r="RB50" s="7"/>
      <c r="RC50" s="7"/>
      <c r="RD50" s="7"/>
      <c r="RE50" s="7"/>
      <c r="RF50" s="7"/>
      <c r="RG50" s="7"/>
      <c r="RH50" s="7"/>
      <c r="RI50" s="7"/>
      <c r="RJ50" s="7"/>
      <c r="RK50" s="7"/>
      <c r="RL50" s="7"/>
      <c r="RM50" s="7"/>
      <c r="RN50" s="7"/>
      <c r="RO50" s="7"/>
      <c r="RP50" s="7"/>
      <c r="RQ50" s="7"/>
      <c r="RR50" s="7"/>
      <c r="RS50" s="7"/>
      <c r="RT50" s="7"/>
      <c r="RU50" s="7"/>
      <c r="RV50" s="7"/>
      <c r="RW50" s="7"/>
      <c r="RX50" s="7"/>
      <c r="RY50" s="7"/>
      <c r="RZ50" s="7"/>
      <c r="SA50" s="7"/>
      <c r="SB50" s="7"/>
      <c r="SC50" s="7"/>
      <c r="SD50" s="7"/>
      <c r="SE50" s="7"/>
      <c r="SF50" s="7"/>
      <c r="SG50" s="7"/>
      <c r="SH50" s="7"/>
      <c r="SI50" s="7"/>
      <c r="SJ50" s="7"/>
      <c r="SK50" s="7"/>
      <c r="SL50" s="7"/>
      <c r="SM50" s="7"/>
      <c r="SN50" s="7"/>
      <c r="SO50" s="7"/>
      <c r="SP50" s="7"/>
      <c r="SQ50" s="7"/>
      <c r="SR50" s="7"/>
      <c r="SS50" s="7"/>
      <c r="ST50" s="7"/>
      <c r="SU50" s="7"/>
      <c r="SV50" s="7"/>
      <c r="SW50" s="7"/>
      <c r="SX50" s="7"/>
      <c r="SY50" s="7"/>
      <c r="SZ50" s="7"/>
      <c r="TA50" s="7"/>
      <c r="TB50" s="7"/>
      <c r="TC50" s="7"/>
      <c r="TD50" s="7"/>
      <c r="TE50" s="7"/>
      <c r="TF50" s="7"/>
      <c r="TG50" s="7"/>
      <c r="TH50" s="7"/>
      <c r="TI50" s="7"/>
      <c r="TJ50" s="7"/>
      <c r="TK50" s="7"/>
      <c r="TL50" s="7"/>
      <c r="TM50" s="7"/>
      <c r="TN50" s="7"/>
      <c r="TO50" s="7"/>
      <c r="TP50" s="7"/>
      <c r="TQ50" s="7"/>
      <c r="TR50" s="7"/>
      <c r="TS50" s="7"/>
      <c r="TT50" s="7"/>
      <c r="TU50" s="7"/>
      <c r="TV50" s="7"/>
      <c r="TW50" s="7"/>
      <c r="TX50" s="7"/>
      <c r="TY50" s="7"/>
      <c r="TZ50" s="7"/>
      <c r="UA50" s="7"/>
      <c r="UB50" s="7"/>
      <c r="UC50" s="7"/>
      <c r="UD50" s="7"/>
      <c r="UE50" s="7"/>
      <c r="UF50" s="7"/>
      <c r="UG50" s="7"/>
      <c r="UH50" s="7"/>
      <c r="UI50" s="7"/>
      <c r="UJ50" s="7"/>
      <c r="UK50" s="7"/>
      <c r="UL50" s="7"/>
      <c r="UM50" s="7"/>
      <c r="UN50" s="7"/>
      <c r="UO50" s="7"/>
      <c r="UP50" s="7"/>
      <c r="UQ50" s="7"/>
      <c r="UR50" s="7"/>
      <c r="US50" s="7"/>
      <c r="UT50" s="7"/>
      <c r="UU50" s="7"/>
      <c r="UV50" s="7"/>
      <c r="UW50" s="7"/>
      <c r="UX50" s="7"/>
      <c r="UY50" s="7"/>
      <c r="UZ50" s="7"/>
      <c r="VA50" s="7"/>
      <c r="VB50" s="7"/>
      <c r="VC50" s="7"/>
      <c r="VD50" s="7"/>
      <c r="VE50" s="7"/>
      <c r="VF50" s="7"/>
      <c r="VG50" s="7"/>
      <c r="VH50" s="7"/>
      <c r="VI50" s="7"/>
      <c r="VJ50" s="7"/>
      <c r="VK50" s="7"/>
      <c r="VL50" s="7"/>
      <c r="VM50" s="7"/>
      <c r="VN50" s="7"/>
      <c r="VO50" s="7"/>
      <c r="VP50" s="7"/>
      <c r="VQ50" s="7"/>
      <c r="VR50" s="7"/>
      <c r="VS50" s="7"/>
      <c r="VT50" s="7"/>
      <c r="VU50" s="7"/>
      <c r="VV50" s="7"/>
      <c r="VW50" s="7"/>
      <c r="VX50" s="7"/>
      <c r="VY50" s="7"/>
      <c r="VZ50" s="7"/>
      <c r="WA50" s="7"/>
      <c r="WB50" s="7"/>
      <c r="WC50" s="7"/>
      <c r="WD50" s="7"/>
      <c r="WE50" s="7"/>
      <c r="WF50" s="7"/>
      <c r="WG50" s="7"/>
      <c r="WH50" s="7"/>
      <c r="WI50" s="7"/>
      <c r="WJ50" s="7"/>
      <c r="WK50" s="7"/>
      <c r="WL50" s="7"/>
      <c r="WM50" s="7"/>
      <c r="WN50" s="7"/>
      <c r="WO50" s="7"/>
      <c r="WP50" s="7"/>
      <c r="WQ50" s="7"/>
      <c r="WR50" s="7"/>
      <c r="WS50" s="7"/>
      <c r="WT50" s="7"/>
      <c r="WU50" s="7"/>
      <c r="WV50" s="7"/>
      <c r="WW50" s="7"/>
      <c r="WX50" s="7"/>
      <c r="WY50" s="7"/>
      <c r="WZ50" s="7"/>
      <c r="XA50" s="7"/>
      <c r="XB50" s="7"/>
      <c r="XC50" s="7"/>
      <c r="XD50" s="7"/>
      <c r="XE50" s="7"/>
      <c r="XF50" s="7"/>
      <c r="XG50" s="7"/>
      <c r="XH50" s="7"/>
      <c r="XI50" s="7"/>
      <c r="XJ50" s="7"/>
      <c r="XK50" s="7"/>
      <c r="XL50" s="7"/>
      <c r="XM50" s="7"/>
    </row>
    <row r="51" spans="1:637" s="5" customFormat="1" ht="18.600000000000001" x14ac:dyDescent="0.4">
      <c r="A51" s="203" t="s">
        <v>6</v>
      </c>
      <c r="B51" s="206" t="s">
        <v>21</v>
      </c>
      <c r="C51" s="48" t="s">
        <v>159</v>
      </c>
      <c r="D51" s="82" t="s">
        <v>41</v>
      </c>
      <c r="E51" s="208" t="s">
        <v>193</v>
      </c>
      <c r="F51" s="208"/>
      <c r="G51" s="83">
        <v>120</v>
      </c>
      <c r="H51" s="244" t="s">
        <v>251</v>
      </c>
      <c r="I51" s="52">
        <v>140.82</v>
      </c>
      <c r="J51" s="50">
        <f t="shared" si="5"/>
        <v>1.17</v>
      </c>
      <c r="K51" s="52">
        <f>2*J51</f>
        <v>2.34</v>
      </c>
      <c r="L51" s="52">
        <v>162</v>
      </c>
      <c r="M51" s="53">
        <f t="shared" si="6"/>
        <v>19440</v>
      </c>
      <c r="N51" s="54">
        <f t="shared" si="0"/>
        <v>94.368932038834956</v>
      </c>
      <c r="O51" s="143" t="s">
        <v>9</v>
      </c>
      <c r="P51" s="144" t="s">
        <v>9</v>
      </c>
      <c r="Q51" s="143" t="s">
        <v>238</v>
      </c>
      <c r="R51" s="144" t="s">
        <v>234</v>
      </c>
      <c r="S51" s="143" t="s">
        <v>241</v>
      </c>
      <c r="T51" s="144" t="s">
        <v>236</v>
      </c>
      <c r="U51" s="143" t="s">
        <v>9</v>
      </c>
      <c r="V51" s="144" t="s">
        <v>236</v>
      </c>
      <c r="W51" s="143" t="s">
        <v>9</v>
      </c>
      <c r="X51" s="144" t="s">
        <v>9</v>
      </c>
      <c r="Y51" s="143" t="s">
        <v>236</v>
      </c>
      <c r="Z51" s="144" t="s">
        <v>239</v>
      </c>
      <c r="AA51" s="145" t="s">
        <v>239</v>
      </c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</row>
    <row r="52" spans="1:637" s="5" customFormat="1" ht="18.600000000000001" x14ac:dyDescent="0.4">
      <c r="A52" s="204"/>
      <c r="B52" s="195"/>
      <c r="C52" s="55" t="s">
        <v>160</v>
      </c>
      <c r="D52" s="79" t="s">
        <v>42</v>
      </c>
      <c r="E52" s="58" t="s">
        <v>194</v>
      </c>
      <c r="F52" s="58"/>
      <c r="G52" s="58">
        <v>120</v>
      </c>
      <c r="H52" s="237" t="s">
        <v>251</v>
      </c>
      <c r="I52" s="59">
        <v>195.31</v>
      </c>
      <c r="J52" s="57">
        <f t="shared" si="5"/>
        <v>1.63</v>
      </c>
      <c r="K52" s="59">
        <f t="shared" ref="K52" si="12">2*J52</f>
        <v>3.26</v>
      </c>
      <c r="L52" s="59">
        <v>162</v>
      </c>
      <c r="M52" s="60">
        <f t="shared" si="6"/>
        <v>19440</v>
      </c>
      <c r="N52" s="61">
        <f t="shared" si="0"/>
        <v>94.368932038834956</v>
      </c>
      <c r="O52" t="s">
        <v>9</v>
      </c>
      <c r="P52" s="146" t="s">
        <v>9</v>
      </c>
      <c r="Q52" t="s">
        <v>238</v>
      </c>
      <c r="R52" s="146" t="s">
        <v>234</v>
      </c>
      <c r="S52" t="s">
        <v>241</v>
      </c>
      <c r="T52" s="146" t="s">
        <v>236</v>
      </c>
      <c r="U52" t="s">
        <v>9</v>
      </c>
      <c r="V52" s="146" t="s">
        <v>236</v>
      </c>
      <c r="W52" t="s">
        <v>9</v>
      </c>
      <c r="X52" s="146" t="s">
        <v>9</v>
      </c>
      <c r="Y52" t="s">
        <v>236</v>
      </c>
      <c r="Z52" s="146" t="s">
        <v>239</v>
      </c>
      <c r="AA52" s="147" t="s">
        <v>239</v>
      </c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</row>
    <row r="53" spans="1:637" s="5" customFormat="1" ht="18.600000000000001" x14ac:dyDescent="0.4">
      <c r="A53" s="204"/>
      <c r="B53" s="195"/>
      <c r="C53" s="55" t="s">
        <v>160</v>
      </c>
      <c r="D53" s="79" t="s">
        <v>43</v>
      </c>
      <c r="E53" s="58" t="s">
        <v>203</v>
      </c>
      <c r="F53" s="58"/>
      <c r="G53" s="58">
        <v>120</v>
      </c>
      <c r="H53" s="237" t="s">
        <v>273</v>
      </c>
      <c r="I53" s="59">
        <v>195.31</v>
      </c>
      <c r="J53" s="57">
        <f t="shared" si="5"/>
        <v>1.63</v>
      </c>
      <c r="K53" s="59">
        <f>4*J53</f>
        <v>6.52</v>
      </c>
      <c r="L53" s="59">
        <v>162</v>
      </c>
      <c r="M53" s="60">
        <f t="shared" si="6"/>
        <v>19440</v>
      </c>
      <c r="N53" s="61">
        <f t="shared" si="0"/>
        <v>94.368932038834956</v>
      </c>
      <c r="O53" t="s">
        <v>9</v>
      </c>
      <c r="P53" s="146" t="s">
        <v>9</v>
      </c>
      <c r="Q53" t="s">
        <v>238</v>
      </c>
      <c r="R53" s="146" t="s">
        <v>234</v>
      </c>
      <c r="S53" t="s">
        <v>241</v>
      </c>
      <c r="T53" s="146" t="s">
        <v>236</v>
      </c>
      <c r="U53" t="s">
        <v>9</v>
      </c>
      <c r="V53" s="146" t="s">
        <v>236</v>
      </c>
      <c r="W53" t="s">
        <v>9</v>
      </c>
      <c r="X53" s="146" t="s">
        <v>9</v>
      </c>
      <c r="Y53" t="s">
        <v>236</v>
      </c>
      <c r="Z53" s="146" t="s">
        <v>239</v>
      </c>
      <c r="AA53" s="147" t="s">
        <v>239</v>
      </c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</row>
    <row r="54" spans="1:637" s="6" customFormat="1" ht="18.600000000000001" x14ac:dyDescent="0.4">
      <c r="A54" s="204"/>
      <c r="B54" s="195"/>
      <c r="C54" s="84" t="s">
        <v>161</v>
      </c>
      <c r="D54" s="112" t="s">
        <v>41</v>
      </c>
      <c r="E54" s="189" t="s">
        <v>188</v>
      </c>
      <c r="F54" s="189"/>
      <c r="G54" s="88">
        <v>60</v>
      </c>
      <c r="H54" s="245" t="s">
        <v>273</v>
      </c>
      <c r="I54" s="87">
        <v>119.45</v>
      </c>
      <c r="J54" s="88">
        <f t="shared" si="5"/>
        <v>1.99</v>
      </c>
      <c r="K54" s="87">
        <f t="shared" ref="K54:K70" si="13">2*J54</f>
        <v>3.98</v>
      </c>
      <c r="L54" s="87">
        <v>15</v>
      </c>
      <c r="M54" s="89">
        <f t="shared" si="6"/>
        <v>900</v>
      </c>
      <c r="N54" s="90">
        <f t="shared" si="0"/>
        <v>4.3689320388349513</v>
      </c>
      <c r="O54" t="s">
        <v>9</v>
      </c>
      <c r="P54" s="146" t="s">
        <v>9</v>
      </c>
      <c r="Q54" t="s">
        <v>238</v>
      </c>
      <c r="R54" s="146" t="s">
        <v>234</v>
      </c>
      <c r="S54" t="s">
        <v>241</v>
      </c>
      <c r="T54" s="146" t="s">
        <v>236</v>
      </c>
      <c r="U54" t="s">
        <v>9</v>
      </c>
      <c r="V54" s="146" t="s">
        <v>236</v>
      </c>
      <c r="W54" t="s">
        <v>9</v>
      </c>
      <c r="X54" s="146" t="s">
        <v>9</v>
      </c>
      <c r="Y54" t="s">
        <v>236</v>
      </c>
      <c r="Z54" s="146" t="s">
        <v>239</v>
      </c>
      <c r="AA54" s="147" t="s">
        <v>239</v>
      </c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</row>
    <row r="55" spans="1:637" s="6" customFormat="1" ht="18.600000000000001" x14ac:dyDescent="0.4">
      <c r="A55" s="204"/>
      <c r="B55" s="195"/>
      <c r="C55" s="84" t="s">
        <v>162</v>
      </c>
      <c r="D55" s="112" t="s">
        <v>42</v>
      </c>
      <c r="E55" s="189" t="s">
        <v>68</v>
      </c>
      <c r="F55" s="189"/>
      <c r="G55" s="88">
        <v>60</v>
      </c>
      <c r="H55" s="245" t="s">
        <v>273</v>
      </c>
      <c r="I55" s="87">
        <v>140.82</v>
      </c>
      <c r="J55" s="88">
        <f t="shared" si="5"/>
        <v>2.35</v>
      </c>
      <c r="K55" s="87">
        <f t="shared" si="13"/>
        <v>4.7</v>
      </c>
      <c r="L55" s="87">
        <v>15</v>
      </c>
      <c r="M55" s="89">
        <f t="shared" si="6"/>
        <v>900</v>
      </c>
      <c r="N55" s="90">
        <f t="shared" si="0"/>
        <v>4.3689320388349513</v>
      </c>
      <c r="O55" t="s">
        <v>9</v>
      </c>
      <c r="P55" s="146" t="s">
        <v>9</v>
      </c>
      <c r="Q55" t="s">
        <v>238</v>
      </c>
      <c r="R55" s="146" t="s">
        <v>234</v>
      </c>
      <c r="S55" t="s">
        <v>241</v>
      </c>
      <c r="T55" s="146" t="s">
        <v>236</v>
      </c>
      <c r="U55" t="s">
        <v>9</v>
      </c>
      <c r="V55" s="146" t="s">
        <v>236</v>
      </c>
      <c r="W55" t="s">
        <v>9</v>
      </c>
      <c r="X55" s="146" t="s">
        <v>9</v>
      </c>
      <c r="Y55" t="s">
        <v>236</v>
      </c>
      <c r="Z55" s="146" t="s">
        <v>239</v>
      </c>
      <c r="AA55" s="147" t="s">
        <v>239</v>
      </c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</row>
    <row r="56" spans="1:637" s="6" customFormat="1" ht="18.600000000000001" x14ac:dyDescent="0.4">
      <c r="A56" s="204"/>
      <c r="B56" s="195"/>
      <c r="C56" s="84" t="s">
        <v>163</v>
      </c>
      <c r="D56" s="112" t="s">
        <v>43</v>
      </c>
      <c r="E56" s="189" t="s">
        <v>69</v>
      </c>
      <c r="F56" s="189"/>
      <c r="G56" s="88">
        <v>60</v>
      </c>
      <c r="H56" s="245" t="s">
        <v>249</v>
      </c>
      <c r="I56" s="87">
        <v>195.31</v>
      </c>
      <c r="J56" s="88">
        <f t="shared" si="5"/>
        <v>3.26</v>
      </c>
      <c r="K56" s="87">
        <f t="shared" si="13"/>
        <v>6.52</v>
      </c>
      <c r="L56" s="87">
        <v>15</v>
      </c>
      <c r="M56" s="89">
        <f t="shared" si="6"/>
        <v>900</v>
      </c>
      <c r="N56" s="90">
        <f t="shared" si="0"/>
        <v>4.3689320388349513</v>
      </c>
      <c r="O56" t="s">
        <v>9</v>
      </c>
      <c r="P56" s="146" t="s">
        <v>9</v>
      </c>
      <c r="Q56" t="s">
        <v>238</v>
      </c>
      <c r="R56" s="146" t="s">
        <v>234</v>
      </c>
      <c r="S56" t="s">
        <v>241</v>
      </c>
      <c r="T56" s="146" t="s">
        <v>236</v>
      </c>
      <c r="U56" t="s">
        <v>9</v>
      </c>
      <c r="V56" s="146" t="s">
        <v>236</v>
      </c>
      <c r="W56" t="s">
        <v>9</v>
      </c>
      <c r="X56" s="146" t="s">
        <v>9</v>
      </c>
      <c r="Y56" t="s">
        <v>236</v>
      </c>
      <c r="Z56" s="146" t="s">
        <v>239</v>
      </c>
      <c r="AA56" s="147" t="s">
        <v>239</v>
      </c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</row>
    <row r="57" spans="1:637" s="6" customFormat="1" ht="18.600000000000001" x14ac:dyDescent="0.4">
      <c r="A57" s="204"/>
      <c r="B57" s="195"/>
      <c r="C57" s="84" t="s">
        <v>164</v>
      </c>
      <c r="D57" s="112" t="s">
        <v>41</v>
      </c>
      <c r="E57" s="189" t="s">
        <v>199</v>
      </c>
      <c r="F57" s="189"/>
      <c r="G57" s="88">
        <v>60</v>
      </c>
      <c r="H57" s="245" t="s">
        <v>249</v>
      </c>
      <c r="I57" s="87">
        <v>63.68</v>
      </c>
      <c r="J57" s="88">
        <f t="shared" si="5"/>
        <v>1.06</v>
      </c>
      <c r="K57" s="87">
        <f t="shared" si="13"/>
        <v>2.12</v>
      </c>
      <c r="L57" s="87">
        <v>15</v>
      </c>
      <c r="M57" s="89">
        <f t="shared" si="6"/>
        <v>900</v>
      </c>
      <c r="N57" s="90">
        <f t="shared" si="0"/>
        <v>4.3689320388349513</v>
      </c>
      <c r="O57" t="s">
        <v>9</v>
      </c>
      <c r="P57" s="146" t="s">
        <v>9</v>
      </c>
      <c r="Q57" t="s">
        <v>238</v>
      </c>
      <c r="R57" s="146" t="s">
        <v>234</v>
      </c>
      <c r="S57" t="s">
        <v>241</v>
      </c>
      <c r="T57" s="146" t="s">
        <v>236</v>
      </c>
      <c r="U57" t="s">
        <v>9</v>
      </c>
      <c r="V57" s="146" t="s">
        <v>236</v>
      </c>
      <c r="W57" t="s">
        <v>9</v>
      </c>
      <c r="X57" s="146" t="s">
        <v>9</v>
      </c>
      <c r="Y57" t="s">
        <v>236</v>
      </c>
      <c r="Z57" s="146" t="s">
        <v>239</v>
      </c>
      <c r="AA57" s="147" t="s">
        <v>239</v>
      </c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</row>
    <row r="58" spans="1:637" s="6" customFormat="1" ht="18.600000000000001" x14ac:dyDescent="0.4">
      <c r="A58" s="204"/>
      <c r="B58" s="195"/>
      <c r="C58" s="84" t="s">
        <v>165</v>
      </c>
      <c r="D58" s="112" t="s">
        <v>42</v>
      </c>
      <c r="E58" s="189" t="s">
        <v>200</v>
      </c>
      <c r="F58" s="189"/>
      <c r="G58" s="88">
        <v>60</v>
      </c>
      <c r="H58" s="245" t="s">
        <v>249</v>
      </c>
      <c r="I58" s="87">
        <v>71.31</v>
      </c>
      <c r="J58" s="88">
        <f t="shared" ref="J58:J75" si="14">ROUND(I58/G58,2)</f>
        <v>1.19</v>
      </c>
      <c r="K58" s="87">
        <f t="shared" si="13"/>
        <v>2.38</v>
      </c>
      <c r="L58" s="87">
        <v>15</v>
      </c>
      <c r="M58" s="89">
        <f t="shared" ref="M58:M79" si="15">L58*G58</f>
        <v>900</v>
      </c>
      <c r="N58" s="90">
        <f t="shared" si="0"/>
        <v>4.3689320388349513</v>
      </c>
      <c r="O58" t="s">
        <v>9</v>
      </c>
      <c r="P58" s="146" t="s">
        <v>9</v>
      </c>
      <c r="Q58" t="s">
        <v>238</v>
      </c>
      <c r="R58" s="146" t="s">
        <v>234</v>
      </c>
      <c r="S58" t="s">
        <v>241</v>
      </c>
      <c r="T58" s="146" t="s">
        <v>236</v>
      </c>
      <c r="U58" t="s">
        <v>9</v>
      </c>
      <c r="V58" s="146" t="s">
        <v>236</v>
      </c>
      <c r="W58" t="s">
        <v>9</v>
      </c>
      <c r="X58" s="146" t="s">
        <v>9</v>
      </c>
      <c r="Y58" t="s">
        <v>236</v>
      </c>
      <c r="Z58" s="146" t="s">
        <v>239</v>
      </c>
      <c r="AA58" s="147" t="s">
        <v>239</v>
      </c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</row>
    <row r="59" spans="1:637" s="6" customFormat="1" ht="18.600000000000001" x14ac:dyDescent="0.4">
      <c r="A59" s="204"/>
      <c r="B59" s="195"/>
      <c r="C59" s="84" t="s">
        <v>166</v>
      </c>
      <c r="D59" s="112" t="s">
        <v>43</v>
      </c>
      <c r="E59" s="189" t="s">
        <v>201</v>
      </c>
      <c r="F59" s="189"/>
      <c r="G59" s="88">
        <v>60</v>
      </c>
      <c r="H59" s="245" t="s">
        <v>249</v>
      </c>
      <c r="I59" s="87">
        <v>96.61</v>
      </c>
      <c r="J59" s="88">
        <f t="shared" si="14"/>
        <v>1.61</v>
      </c>
      <c r="K59" s="87">
        <f t="shared" si="13"/>
        <v>3.22</v>
      </c>
      <c r="L59" s="87">
        <v>15</v>
      </c>
      <c r="M59" s="89">
        <f t="shared" si="15"/>
        <v>900</v>
      </c>
      <c r="N59" s="90">
        <f t="shared" si="0"/>
        <v>4.3689320388349513</v>
      </c>
      <c r="O59" t="s">
        <v>9</v>
      </c>
      <c r="P59" s="146" t="s">
        <v>9</v>
      </c>
      <c r="Q59" t="s">
        <v>238</v>
      </c>
      <c r="R59" s="146" t="s">
        <v>234</v>
      </c>
      <c r="S59" t="s">
        <v>241</v>
      </c>
      <c r="T59" s="146" t="s">
        <v>236</v>
      </c>
      <c r="U59" t="s">
        <v>9</v>
      </c>
      <c r="V59" s="146" t="s">
        <v>236</v>
      </c>
      <c r="W59" t="s">
        <v>9</v>
      </c>
      <c r="X59" s="146" t="s">
        <v>9</v>
      </c>
      <c r="Y59" t="s">
        <v>236</v>
      </c>
      <c r="Z59" s="146" t="s">
        <v>239</v>
      </c>
      <c r="AA59" s="147" t="s">
        <v>239</v>
      </c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</row>
    <row r="60" spans="1:637" s="6" customFormat="1" ht="18.600000000000001" x14ac:dyDescent="0.4">
      <c r="A60" s="204"/>
      <c r="B60" s="195"/>
      <c r="C60" s="84" t="s">
        <v>167</v>
      </c>
      <c r="D60" s="112" t="s">
        <v>41</v>
      </c>
      <c r="E60" s="189" t="s">
        <v>189</v>
      </c>
      <c r="F60" s="189"/>
      <c r="G60" s="88">
        <v>60</v>
      </c>
      <c r="H60" s="245" t="s">
        <v>249</v>
      </c>
      <c r="I60" s="87">
        <v>63.68</v>
      </c>
      <c r="J60" s="88">
        <f t="shared" si="14"/>
        <v>1.06</v>
      </c>
      <c r="K60" s="87">
        <f t="shared" si="13"/>
        <v>2.12</v>
      </c>
      <c r="L60" s="87">
        <v>18.75</v>
      </c>
      <c r="M60" s="89">
        <f t="shared" si="15"/>
        <v>1125</v>
      </c>
      <c r="N60" s="90">
        <f t="shared" si="0"/>
        <v>5.4611650485436893</v>
      </c>
      <c r="O60" t="s">
        <v>9</v>
      </c>
      <c r="P60" s="146" t="s">
        <v>9</v>
      </c>
      <c r="Q60" t="s">
        <v>238</v>
      </c>
      <c r="R60" s="146" t="s">
        <v>234</v>
      </c>
      <c r="S60" t="s">
        <v>241</v>
      </c>
      <c r="T60" s="146" t="s">
        <v>236</v>
      </c>
      <c r="U60" t="s">
        <v>9</v>
      </c>
      <c r="V60" s="146" t="s">
        <v>236</v>
      </c>
      <c r="W60" t="s">
        <v>9</v>
      </c>
      <c r="X60" s="146" t="s">
        <v>9</v>
      </c>
      <c r="Y60" t="s">
        <v>236</v>
      </c>
      <c r="Z60" s="146" t="s">
        <v>239</v>
      </c>
      <c r="AA60" s="147" t="s">
        <v>239</v>
      </c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</row>
    <row r="61" spans="1:637" s="6" customFormat="1" ht="18.600000000000001" x14ac:dyDescent="0.4">
      <c r="A61" s="204"/>
      <c r="B61" s="195"/>
      <c r="C61" s="84" t="s">
        <v>168</v>
      </c>
      <c r="D61" s="112" t="s">
        <v>42</v>
      </c>
      <c r="E61" s="189" t="s">
        <v>70</v>
      </c>
      <c r="F61" s="189"/>
      <c r="G61" s="88">
        <v>60</v>
      </c>
      <c r="H61" s="245" t="s">
        <v>249</v>
      </c>
      <c r="I61" s="87">
        <v>71.31</v>
      </c>
      <c r="J61" s="88">
        <f t="shared" si="14"/>
        <v>1.19</v>
      </c>
      <c r="K61" s="87">
        <f t="shared" si="13"/>
        <v>2.38</v>
      </c>
      <c r="L61" s="87">
        <v>18.75</v>
      </c>
      <c r="M61" s="89">
        <f t="shared" si="15"/>
        <v>1125</v>
      </c>
      <c r="N61" s="90">
        <f t="shared" si="0"/>
        <v>5.4611650485436893</v>
      </c>
      <c r="O61" t="s">
        <v>9</v>
      </c>
      <c r="P61" s="146" t="s">
        <v>9</v>
      </c>
      <c r="Q61" t="s">
        <v>238</v>
      </c>
      <c r="R61" s="146" t="s">
        <v>234</v>
      </c>
      <c r="S61" t="s">
        <v>241</v>
      </c>
      <c r="T61" s="146" t="s">
        <v>236</v>
      </c>
      <c r="U61" t="s">
        <v>9</v>
      </c>
      <c r="V61" s="146" t="s">
        <v>236</v>
      </c>
      <c r="W61" t="s">
        <v>9</v>
      </c>
      <c r="X61" s="146" t="s">
        <v>9</v>
      </c>
      <c r="Y61" t="s">
        <v>236</v>
      </c>
      <c r="Z61" s="146" t="s">
        <v>239</v>
      </c>
      <c r="AA61" s="147" t="s">
        <v>239</v>
      </c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</row>
    <row r="62" spans="1:637" s="6" customFormat="1" ht="18.600000000000001" x14ac:dyDescent="0.4">
      <c r="A62" s="204"/>
      <c r="B62" s="207"/>
      <c r="C62" s="84" t="s">
        <v>169</v>
      </c>
      <c r="D62" s="112" t="s">
        <v>43</v>
      </c>
      <c r="E62" s="202" t="s">
        <v>71</v>
      </c>
      <c r="F62" s="202"/>
      <c r="G62" s="88">
        <v>60</v>
      </c>
      <c r="H62" s="245" t="s">
        <v>249</v>
      </c>
      <c r="I62" s="121">
        <v>96.61</v>
      </c>
      <c r="J62" s="88">
        <f t="shared" si="14"/>
        <v>1.61</v>
      </c>
      <c r="K62" s="87">
        <f t="shared" si="13"/>
        <v>3.22</v>
      </c>
      <c r="L62" s="87">
        <v>18.75</v>
      </c>
      <c r="M62" s="89">
        <f t="shared" si="15"/>
        <v>1125</v>
      </c>
      <c r="N62" s="90">
        <f t="shared" si="0"/>
        <v>5.4611650485436893</v>
      </c>
      <c r="O62" t="s">
        <v>9</v>
      </c>
      <c r="P62" s="146" t="s">
        <v>9</v>
      </c>
      <c r="Q62" t="s">
        <v>238</v>
      </c>
      <c r="R62" s="146" t="s">
        <v>234</v>
      </c>
      <c r="S62" t="s">
        <v>241</v>
      </c>
      <c r="T62" s="146" t="s">
        <v>236</v>
      </c>
      <c r="U62" t="s">
        <v>9</v>
      </c>
      <c r="V62" s="146" t="s">
        <v>236</v>
      </c>
      <c r="W62" t="s">
        <v>9</v>
      </c>
      <c r="X62" s="146" t="s">
        <v>9</v>
      </c>
      <c r="Y62" t="s">
        <v>236</v>
      </c>
      <c r="Z62" s="146" t="s">
        <v>239</v>
      </c>
      <c r="AA62" s="147" t="s">
        <v>239</v>
      </c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</row>
    <row r="63" spans="1:637" s="6" customFormat="1" ht="21" customHeight="1" x14ac:dyDescent="0.4">
      <c r="A63" s="204"/>
      <c r="B63" s="187" t="s">
        <v>22</v>
      </c>
      <c r="C63" s="113" t="s">
        <v>170</v>
      </c>
      <c r="D63" s="158" t="s">
        <v>47</v>
      </c>
      <c r="E63" s="197" t="s">
        <v>186</v>
      </c>
      <c r="F63" s="197"/>
      <c r="G63" s="115">
        <v>30</v>
      </c>
      <c r="H63" s="243" t="s">
        <v>249</v>
      </c>
      <c r="I63" s="116">
        <v>121.55</v>
      </c>
      <c r="J63" s="115">
        <f t="shared" si="14"/>
        <v>4.05</v>
      </c>
      <c r="K63" s="116">
        <f>J63</f>
        <v>4.05</v>
      </c>
      <c r="L63" s="116">
        <v>26</v>
      </c>
      <c r="M63" s="118">
        <f t="shared" si="15"/>
        <v>780</v>
      </c>
      <c r="N63" s="119">
        <f t="shared" si="0"/>
        <v>3.7864077669902914</v>
      </c>
      <c r="O63" t="s">
        <v>9</v>
      </c>
      <c r="P63" s="146" t="s">
        <v>9</v>
      </c>
      <c r="Q63" t="s">
        <v>238</v>
      </c>
      <c r="R63" s="146" t="s">
        <v>234</v>
      </c>
      <c r="S63" s="153" t="s">
        <v>242</v>
      </c>
      <c r="T63" s="146" t="s">
        <v>236</v>
      </c>
      <c r="U63" t="s">
        <v>9</v>
      </c>
      <c r="V63" s="146" t="s">
        <v>236</v>
      </c>
      <c r="W63" t="s">
        <v>9</v>
      </c>
      <c r="X63" s="146" t="s">
        <v>9</v>
      </c>
      <c r="Y63" t="s">
        <v>236</v>
      </c>
      <c r="Z63" s="146" t="s">
        <v>239</v>
      </c>
      <c r="AA63" s="147" t="s">
        <v>239</v>
      </c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</row>
    <row r="64" spans="1:637" s="6" customFormat="1" ht="18.600000000000001" x14ac:dyDescent="0.4">
      <c r="A64" s="204"/>
      <c r="B64" s="187"/>
      <c r="C64" s="84" t="s">
        <v>171</v>
      </c>
      <c r="D64" s="112" t="s">
        <v>43</v>
      </c>
      <c r="E64" s="198" t="s">
        <v>187</v>
      </c>
      <c r="F64" s="198"/>
      <c r="G64" s="86">
        <v>30</v>
      </c>
      <c r="H64" s="238" t="s">
        <v>249</v>
      </c>
      <c r="I64" s="87">
        <v>182.95</v>
      </c>
      <c r="J64" s="88">
        <f t="shared" si="14"/>
        <v>6.1</v>
      </c>
      <c r="K64" s="87">
        <f>J64</f>
        <v>6.1</v>
      </c>
      <c r="L64" s="87">
        <v>26</v>
      </c>
      <c r="M64" s="89">
        <f t="shared" si="15"/>
        <v>780</v>
      </c>
      <c r="N64" s="90">
        <f t="shared" si="0"/>
        <v>3.7864077669902914</v>
      </c>
      <c r="O64" t="s">
        <v>9</v>
      </c>
      <c r="P64" s="146" t="s">
        <v>9</v>
      </c>
      <c r="Q64" t="s">
        <v>238</v>
      </c>
      <c r="R64" s="146" t="s">
        <v>234</v>
      </c>
      <c r="S64" t="s">
        <v>241</v>
      </c>
      <c r="T64" s="146" t="s">
        <v>236</v>
      </c>
      <c r="U64" t="s">
        <v>9</v>
      </c>
      <c r="V64" s="146" t="s">
        <v>236</v>
      </c>
      <c r="W64" t="s">
        <v>9</v>
      </c>
      <c r="X64" s="146" t="s">
        <v>9</v>
      </c>
      <c r="Y64" t="s">
        <v>236</v>
      </c>
      <c r="Z64" s="146" t="s">
        <v>239</v>
      </c>
      <c r="AA64" s="147" t="s">
        <v>239</v>
      </c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</row>
    <row r="65" spans="1:637" s="12" customFormat="1" ht="18.600000000000001" x14ac:dyDescent="0.4">
      <c r="A65" s="204"/>
      <c r="B65" s="187" t="s">
        <v>23</v>
      </c>
      <c r="C65" s="113" t="s">
        <v>172</v>
      </c>
      <c r="D65" s="114" t="s">
        <v>41</v>
      </c>
      <c r="E65" s="197" t="s">
        <v>72</v>
      </c>
      <c r="F65" s="197"/>
      <c r="G65" s="115">
        <v>120</v>
      </c>
      <c r="H65" s="243" t="s">
        <v>251</v>
      </c>
      <c r="I65" s="116">
        <v>91.7</v>
      </c>
      <c r="J65" s="117">
        <f t="shared" si="14"/>
        <v>0.76</v>
      </c>
      <c r="K65" s="116">
        <f t="shared" si="13"/>
        <v>1.52</v>
      </c>
      <c r="L65" s="116">
        <v>4.83</v>
      </c>
      <c r="M65" s="118">
        <f t="shared" si="15"/>
        <v>579.6</v>
      </c>
      <c r="N65" s="119">
        <f t="shared" si="0"/>
        <v>2.8135922330097087</v>
      </c>
      <c r="O65" t="s">
        <v>9</v>
      </c>
      <c r="P65" s="146" t="s">
        <v>9</v>
      </c>
      <c r="Q65" t="s">
        <v>238</v>
      </c>
      <c r="R65" s="146" t="s">
        <v>234</v>
      </c>
      <c r="S65" t="s">
        <v>241</v>
      </c>
      <c r="T65" s="146" t="s">
        <v>236</v>
      </c>
      <c r="U65" t="s">
        <v>9</v>
      </c>
      <c r="V65" s="146" t="s">
        <v>236</v>
      </c>
      <c r="W65" t="s">
        <v>9</v>
      </c>
      <c r="X65" s="146" t="s">
        <v>9</v>
      </c>
      <c r="Y65" t="s">
        <v>236</v>
      </c>
      <c r="Z65" s="146" t="s">
        <v>239</v>
      </c>
      <c r="AA65" s="147" t="s">
        <v>239</v>
      </c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</row>
    <row r="66" spans="1:637" s="12" customFormat="1" ht="18.600000000000001" x14ac:dyDescent="0.4">
      <c r="A66" s="204"/>
      <c r="B66" s="187"/>
      <c r="C66" s="84" t="s">
        <v>173</v>
      </c>
      <c r="D66" s="112" t="s">
        <v>42</v>
      </c>
      <c r="E66" s="189" t="s">
        <v>73</v>
      </c>
      <c r="F66" s="189"/>
      <c r="G66" s="86">
        <v>120</v>
      </c>
      <c r="H66" s="238" t="s">
        <v>251</v>
      </c>
      <c r="I66" s="87">
        <v>115.86</v>
      </c>
      <c r="J66" s="88">
        <f t="shared" si="14"/>
        <v>0.97</v>
      </c>
      <c r="K66" s="87">
        <f t="shared" si="13"/>
        <v>1.94</v>
      </c>
      <c r="L66" s="87">
        <v>6.67</v>
      </c>
      <c r="M66" s="89">
        <f t="shared" si="15"/>
        <v>800.4</v>
      </c>
      <c r="N66" s="90">
        <f t="shared" si="0"/>
        <v>3.8854368932038832</v>
      </c>
      <c r="O66" t="s">
        <v>9</v>
      </c>
      <c r="P66" s="146" t="s">
        <v>9</v>
      </c>
      <c r="Q66" t="s">
        <v>238</v>
      </c>
      <c r="R66" s="146" t="s">
        <v>234</v>
      </c>
      <c r="S66" t="s">
        <v>241</v>
      </c>
      <c r="T66" s="146" t="s">
        <v>236</v>
      </c>
      <c r="U66" t="s">
        <v>9</v>
      </c>
      <c r="V66" s="146" t="s">
        <v>236</v>
      </c>
      <c r="W66" t="s">
        <v>9</v>
      </c>
      <c r="X66" s="146" t="s">
        <v>9</v>
      </c>
      <c r="Y66" t="s">
        <v>236</v>
      </c>
      <c r="Z66" s="146" t="s">
        <v>239</v>
      </c>
      <c r="AA66" s="147" t="s">
        <v>239</v>
      </c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</row>
    <row r="67" spans="1:637" s="12" customFormat="1" ht="18.600000000000001" x14ac:dyDescent="0.4">
      <c r="A67" s="204"/>
      <c r="B67" s="187"/>
      <c r="C67" s="84" t="s">
        <v>173</v>
      </c>
      <c r="D67" s="112" t="s">
        <v>43</v>
      </c>
      <c r="E67" s="198" t="s">
        <v>185</v>
      </c>
      <c r="F67" s="198"/>
      <c r="G67" s="86">
        <v>120</v>
      </c>
      <c r="H67" s="238" t="s">
        <v>273</v>
      </c>
      <c r="I67" s="87">
        <v>115.86</v>
      </c>
      <c r="J67" s="88">
        <f t="shared" si="14"/>
        <v>0.97</v>
      </c>
      <c r="K67" s="87">
        <f t="shared" si="13"/>
        <v>1.94</v>
      </c>
      <c r="L67" s="87">
        <v>6.67</v>
      </c>
      <c r="M67" s="89">
        <f t="shared" si="15"/>
        <v>800.4</v>
      </c>
      <c r="N67" s="90">
        <f t="shared" si="0"/>
        <v>3.8854368932038832</v>
      </c>
      <c r="O67" t="s">
        <v>9</v>
      </c>
      <c r="P67" s="146" t="s">
        <v>9</v>
      </c>
      <c r="Q67" t="s">
        <v>238</v>
      </c>
      <c r="R67" s="146" t="s">
        <v>234</v>
      </c>
      <c r="S67" t="s">
        <v>241</v>
      </c>
      <c r="T67" s="146" t="s">
        <v>236</v>
      </c>
      <c r="U67" t="s">
        <v>9</v>
      </c>
      <c r="V67" s="146" t="s">
        <v>236</v>
      </c>
      <c r="W67" t="s">
        <v>9</v>
      </c>
      <c r="X67" s="146" t="s">
        <v>9</v>
      </c>
      <c r="Y67" t="s">
        <v>236</v>
      </c>
      <c r="Z67" s="146" t="s">
        <v>239</v>
      </c>
      <c r="AA67" s="147" t="s">
        <v>239</v>
      </c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</row>
    <row r="68" spans="1:637" s="5" customFormat="1" ht="18.600000000000001" x14ac:dyDescent="0.4">
      <c r="A68" s="204"/>
      <c r="B68" s="187" t="s">
        <v>24</v>
      </c>
      <c r="C68" s="71" t="s">
        <v>174</v>
      </c>
      <c r="D68" s="72" t="s">
        <v>41</v>
      </c>
      <c r="E68" s="199" t="s">
        <v>74</v>
      </c>
      <c r="F68" s="199"/>
      <c r="G68" s="73">
        <v>120</v>
      </c>
      <c r="H68" s="242" t="s">
        <v>273</v>
      </c>
      <c r="I68" s="74">
        <v>125.07</v>
      </c>
      <c r="J68" s="75">
        <f t="shared" si="14"/>
        <v>1.04</v>
      </c>
      <c r="K68" s="74">
        <f t="shared" si="13"/>
        <v>2.08</v>
      </c>
      <c r="L68" s="74">
        <v>290</v>
      </c>
      <c r="M68" s="76">
        <f t="shared" si="15"/>
        <v>34800</v>
      </c>
      <c r="N68" s="77">
        <f t="shared" si="0"/>
        <v>168.93203883495147</v>
      </c>
      <c r="O68" t="s">
        <v>9</v>
      </c>
      <c r="P68" s="146" t="s">
        <v>235</v>
      </c>
      <c r="Q68" t="s">
        <v>238</v>
      </c>
      <c r="R68" s="146" t="s">
        <v>234</v>
      </c>
      <c r="S68" t="s">
        <v>241</v>
      </c>
      <c r="T68" s="146" t="s">
        <v>236</v>
      </c>
      <c r="U68" t="s">
        <v>9</v>
      </c>
      <c r="V68" s="146" t="s">
        <v>236</v>
      </c>
      <c r="W68" t="s">
        <v>9</v>
      </c>
      <c r="X68" s="146" t="s">
        <v>9</v>
      </c>
      <c r="Y68" t="s">
        <v>236</v>
      </c>
      <c r="Z68" s="146" t="s">
        <v>239</v>
      </c>
      <c r="AA68" s="147" t="s">
        <v>239</v>
      </c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</row>
    <row r="69" spans="1:637" s="5" customFormat="1" ht="18.600000000000001" x14ac:dyDescent="0.4">
      <c r="A69" s="204"/>
      <c r="B69" s="187"/>
      <c r="C69" s="55" t="s">
        <v>175</v>
      </c>
      <c r="D69" s="79" t="s">
        <v>42</v>
      </c>
      <c r="E69" s="200" t="s">
        <v>75</v>
      </c>
      <c r="F69" s="200"/>
      <c r="G69" s="58">
        <v>120</v>
      </c>
      <c r="H69" s="237" t="s">
        <v>273</v>
      </c>
      <c r="I69" s="59">
        <v>151.38</v>
      </c>
      <c r="J69" s="57">
        <f t="shared" si="14"/>
        <v>1.26</v>
      </c>
      <c r="K69" s="59">
        <f t="shared" si="13"/>
        <v>2.52</v>
      </c>
      <c r="L69" s="59">
        <v>290</v>
      </c>
      <c r="M69" s="60">
        <f t="shared" si="15"/>
        <v>34800</v>
      </c>
      <c r="N69" s="61">
        <f t="shared" si="0"/>
        <v>168.93203883495147</v>
      </c>
      <c r="O69" t="s">
        <v>9</v>
      </c>
      <c r="P69" s="146" t="s">
        <v>235</v>
      </c>
      <c r="Q69" t="s">
        <v>238</v>
      </c>
      <c r="R69" s="146" t="s">
        <v>234</v>
      </c>
      <c r="S69" t="s">
        <v>241</v>
      </c>
      <c r="T69" s="146" t="s">
        <v>236</v>
      </c>
      <c r="U69" t="s">
        <v>9</v>
      </c>
      <c r="V69" s="146" t="s">
        <v>236</v>
      </c>
      <c r="W69" t="s">
        <v>9</v>
      </c>
      <c r="X69" s="146" t="s">
        <v>9</v>
      </c>
      <c r="Y69" t="s">
        <v>236</v>
      </c>
      <c r="Z69" s="146" t="s">
        <v>239</v>
      </c>
      <c r="AA69" s="147" t="s">
        <v>239</v>
      </c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</row>
    <row r="70" spans="1:637" s="5" customFormat="1" ht="18.600000000000001" x14ac:dyDescent="0.4">
      <c r="A70" s="204"/>
      <c r="B70" s="187"/>
      <c r="C70" s="55" t="s">
        <v>175</v>
      </c>
      <c r="D70" s="79" t="s">
        <v>43</v>
      </c>
      <c r="E70" s="201" t="s">
        <v>76</v>
      </c>
      <c r="F70" s="201"/>
      <c r="G70" s="58">
        <v>120</v>
      </c>
      <c r="H70" s="237" t="s">
        <v>273</v>
      </c>
      <c r="I70" s="59">
        <v>151.38</v>
      </c>
      <c r="J70" s="57">
        <f t="shared" si="14"/>
        <v>1.26</v>
      </c>
      <c r="K70" s="59">
        <f t="shared" si="13"/>
        <v>2.52</v>
      </c>
      <c r="L70" s="59">
        <v>290</v>
      </c>
      <c r="M70" s="60">
        <f t="shared" si="15"/>
        <v>34800</v>
      </c>
      <c r="N70" s="61">
        <f t="shared" ref="N70:N81" si="16">M70/206</f>
        <v>168.93203883495147</v>
      </c>
      <c r="O70" t="s">
        <v>9</v>
      </c>
      <c r="P70" s="146" t="s">
        <v>235</v>
      </c>
      <c r="Q70" t="s">
        <v>238</v>
      </c>
      <c r="R70" s="146" t="s">
        <v>234</v>
      </c>
      <c r="S70" t="s">
        <v>241</v>
      </c>
      <c r="T70" s="146" t="s">
        <v>236</v>
      </c>
      <c r="U70" t="s">
        <v>9</v>
      </c>
      <c r="V70" s="146" t="s">
        <v>236</v>
      </c>
      <c r="W70" t="s">
        <v>9</v>
      </c>
      <c r="X70" s="146" t="s">
        <v>9</v>
      </c>
      <c r="Y70" t="s">
        <v>236</v>
      </c>
      <c r="Z70" s="146" t="s">
        <v>239</v>
      </c>
      <c r="AA70" s="147" t="s">
        <v>239</v>
      </c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</row>
    <row r="71" spans="1:637" s="16" customFormat="1" ht="19.2" thickBot="1" x14ac:dyDescent="0.45">
      <c r="A71" s="204"/>
      <c r="B71" s="194" t="s">
        <v>25</v>
      </c>
      <c r="C71" s="113" t="s">
        <v>178</v>
      </c>
      <c r="D71" s="114" t="s">
        <v>41</v>
      </c>
      <c r="E71" s="197" t="s">
        <v>77</v>
      </c>
      <c r="F71" s="197"/>
      <c r="G71" s="115">
        <v>30</v>
      </c>
      <c r="H71" s="243" t="s">
        <v>273</v>
      </c>
      <c r="I71" s="116">
        <v>50.99</v>
      </c>
      <c r="J71" s="117">
        <f t="shared" si="14"/>
        <v>1.7</v>
      </c>
      <c r="K71" s="116">
        <f>J71</f>
        <v>1.7</v>
      </c>
      <c r="L71" s="116">
        <v>13</v>
      </c>
      <c r="M71" s="118">
        <f t="shared" si="15"/>
        <v>390</v>
      </c>
      <c r="N71" s="119">
        <f t="shared" si="16"/>
        <v>1.8932038834951457</v>
      </c>
      <c r="O71" t="s">
        <v>9</v>
      </c>
      <c r="P71" s="146" t="s">
        <v>9</v>
      </c>
      <c r="Q71" t="s">
        <v>238</v>
      </c>
      <c r="R71" s="146" t="s">
        <v>234</v>
      </c>
      <c r="S71" t="s">
        <v>243</v>
      </c>
      <c r="T71" s="146" t="s">
        <v>236</v>
      </c>
      <c r="U71" t="s">
        <v>9</v>
      </c>
      <c r="V71" s="146" t="s">
        <v>236</v>
      </c>
      <c r="W71" s="148" t="s">
        <v>235</v>
      </c>
      <c r="X71" s="149" t="s">
        <v>235</v>
      </c>
      <c r="Y71" s="148" t="s">
        <v>235</v>
      </c>
      <c r="Z71" s="146" t="s">
        <v>239</v>
      </c>
      <c r="AA71" s="147" t="s">
        <v>239</v>
      </c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  <c r="IV71" s="7"/>
      <c r="IW71" s="7"/>
      <c r="IX71" s="7"/>
      <c r="IY71" s="7"/>
      <c r="IZ71" s="7"/>
      <c r="JA71" s="7"/>
      <c r="JB71" s="7"/>
      <c r="JC71" s="7"/>
      <c r="JD71" s="7"/>
      <c r="JE71" s="7"/>
      <c r="JF71" s="7"/>
      <c r="JG71" s="7"/>
      <c r="JH71" s="7"/>
      <c r="JI71" s="7"/>
      <c r="JJ71" s="7"/>
      <c r="JK71" s="7"/>
      <c r="JL71" s="7"/>
      <c r="JM71" s="7"/>
      <c r="JN71" s="7"/>
      <c r="JO71" s="7"/>
      <c r="JP71" s="7"/>
      <c r="JQ71" s="7"/>
      <c r="JR71" s="7"/>
      <c r="JS71" s="7"/>
      <c r="JT71" s="7"/>
      <c r="JU71" s="7"/>
      <c r="JV71" s="7"/>
      <c r="JW71" s="7"/>
      <c r="JX71" s="7"/>
      <c r="JY71" s="7"/>
      <c r="JZ71" s="7"/>
      <c r="KA71" s="7"/>
      <c r="KB71" s="7"/>
      <c r="KC71" s="7"/>
      <c r="KD71" s="7"/>
      <c r="KE71" s="7"/>
      <c r="KF71" s="7"/>
      <c r="KG71" s="7"/>
      <c r="KH71" s="7"/>
      <c r="KI71" s="7"/>
      <c r="KJ71" s="7"/>
      <c r="KK71" s="7"/>
      <c r="KL71" s="7"/>
      <c r="KM71" s="7"/>
      <c r="KN71" s="7"/>
      <c r="KO71" s="7"/>
      <c r="KP71" s="7"/>
      <c r="KQ71" s="7"/>
      <c r="KR71" s="7"/>
      <c r="KS71" s="7"/>
      <c r="KT71" s="7"/>
      <c r="KU71" s="7"/>
      <c r="KV71" s="7"/>
      <c r="KW71" s="7"/>
      <c r="KX71" s="7"/>
      <c r="KY71" s="7"/>
      <c r="KZ71" s="7"/>
      <c r="LA71" s="7"/>
      <c r="LB71" s="7"/>
      <c r="LC71" s="7"/>
      <c r="LD71" s="7"/>
      <c r="LE71" s="7"/>
      <c r="LF71" s="7"/>
      <c r="LG71" s="7"/>
      <c r="LH71" s="7"/>
      <c r="LI71" s="7"/>
      <c r="LJ71" s="7"/>
      <c r="LK71" s="7"/>
      <c r="LL71" s="7"/>
      <c r="LM71" s="7"/>
      <c r="LN71" s="7"/>
      <c r="LO71" s="7"/>
      <c r="LP71" s="7"/>
      <c r="LQ71" s="7"/>
      <c r="LR71" s="7"/>
      <c r="LS71" s="7"/>
      <c r="LT71" s="7"/>
      <c r="LU71" s="7"/>
      <c r="LV71" s="7"/>
      <c r="LW71" s="7"/>
      <c r="LX71" s="7"/>
      <c r="LY71" s="7"/>
      <c r="LZ71" s="7"/>
      <c r="MA71" s="7"/>
      <c r="MB71" s="7"/>
      <c r="MC71" s="7"/>
      <c r="MD71" s="7"/>
      <c r="ME71" s="7"/>
      <c r="MF71" s="7"/>
      <c r="MG71" s="7"/>
      <c r="MH71" s="7"/>
      <c r="MI71" s="7"/>
      <c r="MJ71" s="7"/>
      <c r="MK71" s="7"/>
      <c r="ML71" s="7"/>
      <c r="MM71" s="7"/>
      <c r="MN71" s="7"/>
      <c r="MO71" s="7"/>
      <c r="MP71" s="7"/>
      <c r="MQ71" s="7"/>
      <c r="MR71" s="7"/>
      <c r="MS71" s="7"/>
      <c r="MT71" s="7"/>
      <c r="MU71" s="7"/>
      <c r="MV71" s="7"/>
      <c r="MW71" s="7"/>
      <c r="MX71" s="7"/>
      <c r="MY71" s="7"/>
      <c r="MZ71" s="7"/>
      <c r="NA71" s="7"/>
      <c r="NB71" s="7"/>
      <c r="NC71" s="7"/>
      <c r="ND71" s="7"/>
      <c r="NE71" s="7"/>
      <c r="NF71" s="7"/>
      <c r="NG71" s="7"/>
      <c r="NH71" s="7"/>
      <c r="NI71" s="7"/>
      <c r="NJ71" s="7"/>
      <c r="NK71" s="7"/>
      <c r="NL71" s="7"/>
      <c r="NM71" s="7"/>
      <c r="NN71" s="7"/>
      <c r="NO71" s="7"/>
      <c r="NP71" s="7"/>
      <c r="NQ71" s="7"/>
      <c r="NR71" s="7"/>
      <c r="NS71" s="7"/>
      <c r="NT71" s="7"/>
      <c r="NU71" s="7"/>
      <c r="NV71" s="7"/>
      <c r="NW71" s="7"/>
      <c r="NX71" s="7"/>
      <c r="NY71" s="7"/>
      <c r="NZ71" s="7"/>
      <c r="OA71" s="7"/>
      <c r="OB71" s="7"/>
      <c r="OC71" s="7"/>
      <c r="OD71" s="7"/>
      <c r="OE71" s="7"/>
      <c r="OF71" s="7"/>
      <c r="OG71" s="7"/>
      <c r="OH71" s="7"/>
      <c r="OI71" s="7"/>
      <c r="OJ71" s="7"/>
      <c r="OK71" s="7"/>
      <c r="OL71" s="7"/>
      <c r="OM71" s="7"/>
      <c r="ON71" s="7"/>
      <c r="OO71" s="7"/>
      <c r="OP71" s="7"/>
      <c r="OQ71" s="7"/>
      <c r="OR71" s="7"/>
      <c r="OS71" s="7"/>
      <c r="OT71" s="7"/>
      <c r="OU71" s="7"/>
      <c r="OV71" s="7"/>
      <c r="OW71" s="7"/>
      <c r="OX71" s="7"/>
      <c r="OY71" s="7"/>
      <c r="OZ71" s="7"/>
      <c r="PA71" s="7"/>
      <c r="PB71" s="7"/>
      <c r="PC71" s="7"/>
      <c r="PD71" s="7"/>
      <c r="PE71" s="7"/>
      <c r="PF71" s="7"/>
      <c r="PG71" s="7"/>
      <c r="PH71" s="7"/>
      <c r="PI71" s="7"/>
      <c r="PJ71" s="7"/>
      <c r="PK71" s="7"/>
      <c r="PL71" s="7"/>
      <c r="PM71" s="7"/>
      <c r="PN71" s="7"/>
      <c r="PO71" s="7"/>
      <c r="PP71" s="7"/>
      <c r="PQ71" s="7"/>
      <c r="PR71" s="7"/>
      <c r="PS71" s="7"/>
      <c r="PT71" s="7"/>
      <c r="PU71" s="7"/>
      <c r="PV71" s="7"/>
      <c r="PW71" s="7"/>
      <c r="PX71" s="7"/>
      <c r="PY71" s="7"/>
      <c r="PZ71" s="7"/>
      <c r="QA71" s="7"/>
      <c r="QB71" s="7"/>
      <c r="QC71" s="7"/>
      <c r="QD71" s="7"/>
      <c r="QE71" s="7"/>
      <c r="QF71" s="7"/>
      <c r="QG71" s="7"/>
      <c r="QH71" s="7"/>
      <c r="QI71" s="7"/>
      <c r="QJ71" s="7"/>
      <c r="QK71" s="7"/>
      <c r="QL71" s="7"/>
      <c r="QM71" s="7"/>
      <c r="QN71" s="7"/>
      <c r="QO71" s="7"/>
      <c r="QP71" s="7"/>
      <c r="QQ71" s="7"/>
      <c r="QR71" s="7"/>
      <c r="QS71" s="7"/>
      <c r="QT71" s="7"/>
      <c r="QU71" s="7"/>
      <c r="QV71" s="7"/>
      <c r="QW71" s="7"/>
      <c r="QX71" s="7"/>
      <c r="QY71" s="7"/>
      <c r="QZ71" s="7"/>
      <c r="RA71" s="7"/>
      <c r="RB71" s="7"/>
      <c r="RC71" s="7"/>
      <c r="RD71" s="7"/>
      <c r="RE71" s="7"/>
      <c r="RF71" s="7"/>
      <c r="RG71" s="7"/>
      <c r="RH71" s="7"/>
      <c r="RI71" s="7"/>
      <c r="RJ71" s="7"/>
      <c r="RK71" s="7"/>
      <c r="RL71" s="7"/>
      <c r="RM71" s="7"/>
      <c r="RN71" s="7"/>
      <c r="RO71" s="7"/>
      <c r="RP71" s="7"/>
      <c r="RQ71" s="7"/>
      <c r="RR71" s="7"/>
      <c r="RS71" s="7"/>
      <c r="RT71" s="7"/>
      <c r="RU71" s="7"/>
      <c r="RV71" s="7"/>
      <c r="RW71" s="7"/>
      <c r="RX71" s="7"/>
      <c r="RY71" s="7"/>
      <c r="RZ71" s="7"/>
      <c r="SA71" s="7"/>
      <c r="SB71" s="7"/>
      <c r="SC71" s="7"/>
      <c r="SD71" s="7"/>
      <c r="SE71" s="7"/>
      <c r="SF71" s="7"/>
      <c r="SG71" s="7"/>
      <c r="SH71" s="7"/>
      <c r="SI71" s="7"/>
      <c r="SJ71" s="7"/>
      <c r="SK71" s="7"/>
      <c r="SL71" s="7"/>
      <c r="SM71" s="7"/>
      <c r="SN71" s="7"/>
      <c r="SO71" s="7"/>
      <c r="SP71" s="7"/>
      <c r="SQ71" s="7"/>
      <c r="SR71" s="7"/>
      <c r="SS71" s="7"/>
      <c r="ST71" s="7"/>
      <c r="SU71" s="7"/>
      <c r="SV71" s="7"/>
      <c r="SW71" s="7"/>
      <c r="SX71" s="7"/>
      <c r="SY71" s="7"/>
      <c r="SZ71" s="7"/>
      <c r="TA71" s="7"/>
      <c r="TB71" s="7"/>
      <c r="TC71" s="7"/>
      <c r="TD71" s="7"/>
      <c r="TE71" s="7"/>
      <c r="TF71" s="7"/>
      <c r="TG71" s="7"/>
      <c r="TH71" s="7"/>
      <c r="TI71" s="7"/>
      <c r="TJ71" s="7"/>
      <c r="TK71" s="7"/>
      <c r="TL71" s="7"/>
      <c r="TM71" s="7"/>
      <c r="TN71" s="7"/>
      <c r="TO71" s="7"/>
      <c r="TP71" s="7"/>
      <c r="TQ71" s="7"/>
      <c r="TR71" s="7"/>
      <c r="TS71" s="7"/>
      <c r="TT71" s="7"/>
      <c r="TU71" s="7"/>
      <c r="TV71" s="7"/>
      <c r="TW71" s="7"/>
      <c r="TX71" s="7"/>
      <c r="TY71" s="7"/>
      <c r="TZ71" s="7"/>
      <c r="UA71" s="7"/>
      <c r="UB71" s="7"/>
      <c r="UC71" s="7"/>
      <c r="UD71" s="7"/>
      <c r="UE71" s="7"/>
      <c r="UF71" s="7"/>
      <c r="UG71" s="7"/>
      <c r="UH71" s="7"/>
      <c r="UI71" s="7"/>
      <c r="UJ71" s="7"/>
      <c r="UK71" s="7"/>
      <c r="UL71" s="7"/>
      <c r="UM71" s="7"/>
      <c r="UN71" s="7"/>
      <c r="UO71" s="7"/>
      <c r="UP71" s="7"/>
      <c r="UQ71" s="7"/>
      <c r="UR71" s="7"/>
      <c r="US71" s="7"/>
      <c r="UT71" s="7"/>
      <c r="UU71" s="7"/>
      <c r="UV71" s="7"/>
      <c r="UW71" s="7"/>
      <c r="UX71" s="7"/>
      <c r="UY71" s="7"/>
      <c r="UZ71" s="7"/>
      <c r="VA71" s="7"/>
      <c r="VB71" s="7"/>
      <c r="VC71" s="7"/>
      <c r="VD71" s="7"/>
      <c r="VE71" s="7"/>
      <c r="VF71" s="7"/>
      <c r="VG71" s="7"/>
      <c r="VH71" s="7"/>
      <c r="VI71" s="7"/>
      <c r="VJ71" s="7"/>
      <c r="VK71" s="7"/>
      <c r="VL71" s="7"/>
      <c r="VM71" s="7"/>
      <c r="VN71" s="7"/>
      <c r="VO71" s="7"/>
      <c r="VP71" s="7"/>
      <c r="VQ71" s="7"/>
      <c r="VR71" s="7"/>
      <c r="VS71" s="7"/>
      <c r="VT71" s="7"/>
      <c r="VU71" s="7"/>
      <c r="VV71" s="7"/>
      <c r="VW71" s="7"/>
      <c r="VX71" s="7"/>
      <c r="VY71" s="7"/>
      <c r="VZ71" s="7"/>
      <c r="WA71" s="7"/>
      <c r="WB71" s="7"/>
      <c r="WC71" s="7"/>
      <c r="WD71" s="7"/>
      <c r="WE71" s="7"/>
      <c r="WF71" s="7"/>
      <c r="WG71" s="7"/>
      <c r="WH71" s="7"/>
      <c r="WI71" s="7"/>
      <c r="WJ71" s="7"/>
      <c r="WK71" s="7"/>
      <c r="WL71" s="7"/>
      <c r="WM71" s="7"/>
      <c r="WN71" s="7"/>
      <c r="WO71" s="7"/>
      <c r="WP71" s="7"/>
      <c r="WQ71" s="7"/>
      <c r="WR71" s="7"/>
      <c r="WS71" s="7"/>
      <c r="WT71" s="7"/>
      <c r="WU71" s="7"/>
      <c r="WV71" s="7"/>
      <c r="WW71" s="7"/>
      <c r="WX71" s="7"/>
      <c r="WY71" s="7"/>
      <c r="WZ71" s="7"/>
      <c r="XA71" s="7"/>
      <c r="XB71" s="7"/>
      <c r="XC71" s="7"/>
      <c r="XD71" s="7"/>
      <c r="XE71" s="7"/>
      <c r="XF71" s="7"/>
      <c r="XG71" s="7"/>
      <c r="XH71" s="7"/>
      <c r="XI71" s="7"/>
      <c r="XJ71" s="7"/>
      <c r="XK71" s="7"/>
      <c r="XL71" s="7"/>
      <c r="XM71" s="7"/>
    </row>
    <row r="72" spans="1:637" s="6" customFormat="1" ht="18.600000000000001" x14ac:dyDescent="0.4">
      <c r="A72" s="204"/>
      <c r="B72" s="195"/>
      <c r="C72" s="84" t="s">
        <v>177</v>
      </c>
      <c r="D72" s="112" t="s">
        <v>42</v>
      </c>
      <c r="E72" s="189" t="s">
        <v>78</v>
      </c>
      <c r="F72" s="189"/>
      <c r="G72" s="86">
        <v>30</v>
      </c>
      <c r="H72" s="238" t="s">
        <v>273</v>
      </c>
      <c r="I72" s="87">
        <v>61.01</v>
      </c>
      <c r="J72" s="88">
        <f t="shared" si="14"/>
        <v>2.0299999999999998</v>
      </c>
      <c r="K72" s="87">
        <f t="shared" ref="K72:K75" si="17">J72</f>
        <v>2.0299999999999998</v>
      </c>
      <c r="L72" s="87">
        <v>13</v>
      </c>
      <c r="M72" s="89">
        <f t="shared" si="15"/>
        <v>390</v>
      </c>
      <c r="N72" s="90">
        <f t="shared" si="16"/>
        <v>1.8932038834951457</v>
      </c>
      <c r="O72" t="s">
        <v>9</v>
      </c>
      <c r="P72" s="146" t="s">
        <v>9</v>
      </c>
      <c r="Q72" t="s">
        <v>238</v>
      </c>
      <c r="R72" s="146" t="s">
        <v>234</v>
      </c>
      <c r="S72" t="s">
        <v>243</v>
      </c>
      <c r="T72" s="146" t="s">
        <v>236</v>
      </c>
      <c r="U72" t="s">
        <v>9</v>
      </c>
      <c r="V72" s="146" t="s">
        <v>236</v>
      </c>
      <c r="W72" s="148" t="s">
        <v>235</v>
      </c>
      <c r="X72" s="149" t="s">
        <v>235</v>
      </c>
      <c r="Y72" s="148" t="s">
        <v>235</v>
      </c>
      <c r="Z72" s="146" t="s">
        <v>239</v>
      </c>
      <c r="AA72" s="147" t="s">
        <v>239</v>
      </c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</row>
    <row r="73" spans="1:637" s="6" customFormat="1" ht="19.2" thickBot="1" x14ac:dyDescent="0.45">
      <c r="A73" s="205"/>
      <c r="B73" s="196"/>
      <c r="C73" s="91" t="s">
        <v>176</v>
      </c>
      <c r="D73" s="122" t="s">
        <v>43</v>
      </c>
      <c r="E73" s="190" t="s">
        <v>79</v>
      </c>
      <c r="F73" s="190"/>
      <c r="G73" s="93">
        <v>30</v>
      </c>
      <c r="H73" s="239" t="s">
        <v>273</v>
      </c>
      <c r="I73" s="94">
        <v>76.849999999999994</v>
      </c>
      <c r="J73" s="95">
        <f t="shared" si="14"/>
        <v>2.56</v>
      </c>
      <c r="K73" s="94">
        <f t="shared" si="17"/>
        <v>2.56</v>
      </c>
      <c r="L73" s="94">
        <v>13</v>
      </c>
      <c r="M73" s="96">
        <f t="shared" si="15"/>
        <v>390</v>
      </c>
      <c r="N73" s="97">
        <f t="shared" si="16"/>
        <v>1.8932038834951457</v>
      </c>
      <c r="O73" t="s">
        <v>9</v>
      </c>
      <c r="P73" s="146" t="s">
        <v>9</v>
      </c>
      <c r="Q73" t="s">
        <v>238</v>
      </c>
      <c r="R73" s="146" t="s">
        <v>234</v>
      </c>
      <c r="S73" t="s">
        <v>243</v>
      </c>
      <c r="T73" s="146" t="s">
        <v>236</v>
      </c>
      <c r="U73" t="s">
        <v>9</v>
      </c>
      <c r="V73" s="146" t="s">
        <v>236</v>
      </c>
      <c r="W73" s="148" t="s">
        <v>235</v>
      </c>
      <c r="X73" s="149" t="s">
        <v>235</v>
      </c>
      <c r="Y73" s="148" t="s">
        <v>235</v>
      </c>
      <c r="Z73" s="146" t="s">
        <v>239</v>
      </c>
      <c r="AA73" s="147" t="s">
        <v>239</v>
      </c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</row>
    <row r="74" spans="1:637" s="6" customFormat="1" ht="18.600000000000001" x14ac:dyDescent="0.4">
      <c r="A74" s="182" t="s">
        <v>7</v>
      </c>
      <c r="B74" s="40" t="s">
        <v>26</v>
      </c>
      <c r="C74" s="105" t="s">
        <v>132</v>
      </c>
      <c r="D74" s="120" t="s">
        <v>32</v>
      </c>
      <c r="E74" s="188" t="s">
        <v>80</v>
      </c>
      <c r="F74" s="188"/>
      <c r="G74" s="107">
        <v>30</v>
      </c>
      <c r="H74" s="241" t="s">
        <v>273</v>
      </c>
      <c r="I74" s="108">
        <v>115.28</v>
      </c>
      <c r="J74" s="109">
        <f t="shared" si="14"/>
        <v>3.84</v>
      </c>
      <c r="K74" s="108">
        <f t="shared" si="17"/>
        <v>3.84</v>
      </c>
      <c r="L74" s="108">
        <v>24</v>
      </c>
      <c r="M74" s="110">
        <f t="shared" si="15"/>
        <v>720</v>
      </c>
      <c r="N74" s="111">
        <f t="shared" si="16"/>
        <v>3.4951456310679609</v>
      </c>
      <c r="O74" s="143" t="s">
        <v>9</v>
      </c>
      <c r="P74" s="144" t="s">
        <v>9</v>
      </c>
      <c r="Q74" s="143" t="s">
        <v>238</v>
      </c>
      <c r="R74" s="144" t="s">
        <v>234</v>
      </c>
      <c r="S74" s="143" t="s">
        <v>234</v>
      </c>
      <c r="T74" s="144" t="s">
        <v>236</v>
      </c>
      <c r="U74" s="143" t="s">
        <v>9</v>
      </c>
      <c r="V74" s="144" t="s">
        <v>236</v>
      </c>
      <c r="W74" s="143" t="s">
        <v>9</v>
      </c>
      <c r="X74" s="144" t="s">
        <v>9</v>
      </c>
      <c r="Y74" s="143" t="s">
        <v>236</v>
      </c>
      <c r="Z74" s="144" t="s">
        <v>234</v>
      </c>
      <c r="AA74" s="145" t="s">
        <v>234</v>
      </c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</row>
    <row r="75" spans="1:637" s="6" customFormat="1" ht="18.600000000000001" x14ac:dyDescent="0.4">
      <c r="A75" s="183"/>
      <c r="B75" s="41" t="s">
        <v>27</v>
      </c>
      <c r="C75" s="84" t="s">
        <v>133</v>
      </c>
      <c r="D75" s="85" t="s">
        <v>32</v>
      </c>
      <c r="E75" s="189" t="s">
        <v>81</v>
      </c>
      <c r="F75" s="189"/>
      <c r="G75" s="86">
        <v>30</v>
      </c>
      <c r="H75" s="238" t="s">
        <v>273</v>
      </c>
      <c r="I75" s="87">
        <v>103.06</v>
      </c>
      <c r="J75" s="88">
        <f t="shared" si="14"/>
        <v>3.44</v>
      </c>
      <c r="K75" s="87">
        <f t="shared" si="17"/>
        <v>3.44</v>
      </c>
      <c r="L75" s="87">
        <v>18.75</v>
      </c>
      <c r="M75" s="89">
        <f t="shared" si="15"/>
        <v>562.5</v>
      </c>
      <c r="N75" s="90">
        <f t="shared" si="16"/>
        <v>2.7305825242718447</v>
      </c>
      <c r="O75" t="s">
        <v>9</v>
      </c>
      <c r="P75" s="146" t="s">
        <v>9</v>
      </c>
      <c r="Q75" t="s">
        <v>238</v>
      </c>
      <c r="R75" s="146" t="s">
        <v>234</v>
      </c>
      <c r="S75" t="s">
        <v>234</v>
      </c>
      <c r="T75" s="146" t="s">
        <v>236</v>
      </c>
      <c r="U75" t="s">
        <v>9</v>
      </c>
      <c r="V75" s="146" t="s">
        <v>236</v>
      </c>
      <c r="W75" t="s">
        <v>9</v>
      </c>
      <c r="X75" s="146" t="s">
        <v>9</v>
      </c>
      <c r="Y75" t="s">
        <v>236</v>
      </c>
      <c r="Z75" s="146" t="s">
        <v>234</v>
      </c>
      <c r="AA75" s="147" t="s">
        <v>234</v>
      </c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</row>
    <row r="76" spans="1:637" s="12" customFormat="1" ht="18.600000000000001" x14ac:dyDescent="0.4">
      <c r="A76" s="183"/>
      <c r="B76" s="41" t="s">
        <v>28</v>
      </c>
      <c r="C76" s="84" t="s">
        <v>134</v>
      </c>
      <c r="D76" s="85" t="s">
        <v>32</v>
      </c>
      <c r="E76" s="189" t="s">
        <v>82</v>
      </c>
      <c r="F76" s="189"/>
      <c r="G76" s="86">
        <v>60</v>
      </c>
      <c r="H76" s="238" t="s">
        <v>251</v>
      </c>
      <c r="I76" s="87">
        <v>83.07</v>
      </c>
      <c r="J76" s="88">
        <f t="shared" ref="J76:J81" si="18">ROUND(I76/G76,2)</f>
        <v>1.38</v>
      </c>
      <c r="K76" s="87">
        <f>2*J76</f>
        <v>2.76</v>
      </c>
      <c r="L76" s="87">
        <v>9.17</v>
      </c>
      <c r="M76" s="89">
        <f t="shared" si="15"/>
        <v>550.20000000000005</v>
      </c>
      <c r="N76" s="90">
        <f t="shared" si="16"/>
        <v>2.6708737864077672</v>
      </c>
      <c r="O76" t="s">
        <v>9</v>
      </c>
      <c r="P76" s="146" t="s">
        <v>9</v>
      </c>
      <c r="Q76" t="s">
        <v>238</v>
      </c>
      <c r="R76" s="146" t="s">
        <v>234</v>
      </c>
      <c r="S76" t="s">
        <v>234</v>
      </c>
      <c r="T76" s="149" t="s">
        <v>235</v>
      </c>
      <c r="U76" t="s">
        <v>9</v>
      </c>
      <c r="V76" s="146" t="s">
        <v>236</v>
      </c>
      <c r="W76" t="s">
        <v>9</v>
      </c>
      <c r="X76" s="146" t="s">
        <v>9</v>
      </c>
      <c r="Y76" t="s">
        <v>236</v>
      </c>
      <c r="Z76" s="146" t="s">
        <v>234</v>
      </c>
      <c r="AA76" s="147" t="s">
        <v>234</v>
      </c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1"/>
      <c r="VI76" s="1"/>
      <c r="VJ76" s="1"/>
      <c r="VK76" s="1"/>
      <c r="VL76" s="1"/>
      <c r="VM76" s="1"/>
      <c r="VN76" s="1"/>
      <c r="VO76" s="1"/>
      <c r="VP76" s="1"/>
      <c r="VQ76" s="1"/>
      <c r="VR76" s="1"/>
      <c r="VS76" s="1"/>
      <c r="VT76" s="1"/>
      <c r="VU76" s="1"/>
      <c r="VV76" s="1"/>
      <c r="VW76" s="1"/>
      <c r="VX76" s="1"/>
      <c r="VY76" s="1"/>
      <c r="VZ76" s="1"/>
      <c r="WA76" s="1"/>
      <c r="WB76" s="1"/>
      <c r="WC76" s="1"/>
      <c r="WD76" s="1"/>
      <c r="WE76" s="1"/>
      <c r="WF76" s="1"/>
      <c r="WG76" s="1"/>
      <c r="WH76" s="1"/>
      <c r="WI76" s="1"/>
      <c r="WJ76" s="1"/>
      <c r="WK76" s="1"/>
      <c r="WL76" s="1"/>
      <c r="WM76" s="1"/>
      <c r="WN76" s="1"/>
      <c r="WO76" s="1"/>
      <c r="WP76" s="1"/>
      <c r="WQ76" s="1"/>
      <c r="WR76" s="1"/>
      <c r="WS76" s="1"/>
      <c r="WT76" s="1"/>
      <c r="WU76" s="1"/>
      <c r="WV76" s="1"/>
      <c r="WW76" s="1"/>
      <c r="WX76" s="1"/>
      <c r="WY76" s="1"/>
      <c r="WZ76" s="1"/>
      <c r="XA76" s="1"/>
      <c r="XB76" s="1"/>
      <c r="XC76" s="1"/>
      <c r="XD76" s="1"/>
      <c r="XE76" s="1"/>
      <c r="XF76" s="1"/>
      <c r="XG76" s="1"/>
      <c r="XH76" s="1"/>
      <c r="XI76" s="1"/>
      <c r="XJ76" s="1"/>
      <c r="XK76" s="1"/>
      <c r="XL76" s="1"/>
      <c r="XM76" s="1"/>
    </row>
    <row r="77" spans="1:637" s="16" customFormat="1" ht="19.2" thickBot="1" x14ac:dyDescent="0.45">
      <c r="A77" s="185"/>
      <c r="B77" s="42" t="s">
        <v>29</v>
      </c>
      <c r="C77" s="91" t="s">
        <v>135</v>
      </c>
      <c r="D77" s="92" t="s">
        <v>32</v>
      </c>
      <c r="E77" s="190" t="s">
        <v>83</v>
      </c>
      <c r="F77" s="190"/>
      <c r="G77" s="93">
        <v>60</v>
      </c>
      <c r="H77" s="239" t="s">
        <v>251</v>
      </c>
      <c r="I77" s="94">
        <v>87.47</v>
      </c>
      <c r="J77" s="95">
        <f t="shared" si="18"/>
        <v>1.46</v>
      </c>
      <c r="K77" s="94">
        <f>2*J77</f>
        <v>2.92</v>
      </c>
      <c r="L77" s="94">
        <v>12.92</v>
      </c>
      <c r="M77" s="96">
        <f t="shared" si="15"/>
        <v>775.2</v>
      </c>
      <c r="N77" s="97">
        <f t="shared" si="16"/>
        <v>3.7631067961165052</v>
      </c>
      <c r="O77" s="154" t="s">
        <v>9</v>
      </c>
      <c r="P77" s="155" t="s">
        <v>9</v>
      </c>
      <c r="Q77" s="154" t="s">
        <v>238</v>
      </c>
      <c r="R77" s="155" t="s">
        <v>234</v>
      </c>
      <c r="S77" s="154" t="s">
        <v>253</v>
      </c>
      <c r="T77" s="155" t="s">
        <v>236</v>
      </c>
      <c r="U77" s="154" t="s">
        <v>9</v>
      </c>
      <c r="V77" s="155" t="s">
        <v>236</v>
      </c>
      <c r="W77" s="154" t="s">
        <v>9</v>
      </c>
      <c r="X77" s="155" t="s">
        <v>9</v>
      </c>
      <c r="Y77" s="154" t="s">
        <v>236</v>
      </c>
      <c r="Z77" s="155" t="s">
        <v>234</v>
      </c>
      <c r="AA77" s="156" t="s">
        <v>234</v>
      </c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  <c r="IP77" s="7"/>
      <c r="IQ77" s="7"/>
      <c r="IR77" s="7"/>
      <c r="IS77" s="7"/>
      <c r="IT77" s="7"/>
      <c r="IU77" s="7"/>
      <c r="IV77" s="7"/>
      <c r="IW77" s="7"/>
      <c r="IX77" s="7"/>
      <c r="IY77" s="7"/>
      <c r="IZ77" s="7"/>
      <c r="JA77" s="7"/>
      <c r="JB77" s="7"/>
      <c r="JC77" s="7"/>
      <c r="JD77" s="7"/>
      <c r="JE77" s="7"/>
      <c r="JF77" s="7"/>
      <c r="JG77" s="7"/>
      <c r="JH77" s="7"/>
      <c r="JI77" s="7"/>
      <c r="JJ77" s="7"/>
      <c r="JK77" s="7"/>
      <c r="JL77" s="7"/>
      <c r="JM77" s="7"/>
      <c r="JN77" s="7"/>
      <c r="JO77" s="7"/>
      <c r="JP77" s="7"/>
      <c r="JQ77" s="7"/>
      <c r="JR77" s="7"/>
      <c r="JS77" s="7"/>
      <c r="JT77" s="7"/>
      <c r="JU77" s="7"/>
      <c r="JV77" s="7"/>
      <c r="JW77" s="7"/>
      <c r="JX77" s="7"/>
      <c r="JY77" s="7"/>
      <c r="JZ77" s="7"/>
      <c r="KA77" s="7"/>
      <c r="KB77" s="7"/>
      <c r="KC77" s="7"/>
      <c r="KD77" s="7"/>
      <c r="KE77" s="7"/>
      <c r="KF77" s="7"/>
      <c r="KG77" s="7"/>
      <c r="KH77" s="7"/>
      <c r="KI77" s="7"/>
      <c r="KJ77" s="7"/>
      <c r="KK77" s="7"/>
      <c r="KL77" s="7"/>
      <c r="KM77" s="7"/>
      <c r="KN77" s="7"/>
      <c r="KO77" s="7"/>
      <c r="KP77" s="7"/>
      <c r="KQ77" s="7"/>
      <c r="KR77" s="7"/>
      <c r="KS77" s="7"/>
      <c r="KT77" s="7"/>
      <c r="KU77" s="7"/>
      <c r="KV77" s="7"/>
      <c r="KW77" s="7"/>
      <c r="KX77" s="7"/>
      <c r="KY77" s="7"/>
      <c r="KZ77" s="7"/>
      <c r="LA77" s="7"/>
      <c r="LB77" s="7"/>
      <c r="LC77" s="7"/>
      <c r="LD77" s="7"/>
      <c r="LE77" s="7"/>
      <c r="LF77" s="7"/>
      <c r="LG77" s="7"/>
      <c r="LH77" s="7"/>
      <c r="LI77" s="7"/>
      <c r="LJ77" s="7"/>
      <c r="LK77" s="7"/>
      <c r="LL77" s="7"/>
      <c r="LM77" s="7"/>
      <c r="LN77" s="7"/>
      <c r="LO77" s="7"/>
      <c r="LP77" s="7"/>
      <c r="LQ77" s="7"/>
      <c r="LR77" s="7"/>
      <c r="LS77" s="7"/>
      <c r="LT77" s="7"/>
      <c r="LU77" s="7"/>
      <c r="LV77" s="7"/>
      <c r="LW77" s="7"/>
      <c r="LX77" s="7"/>
      <c r="LY77" s="7"/>
      <c r="LZ77" s="7"/>
      <c r="MA77" s="7"/>
      <c r="MB77" s="7"/>
      <c r="MC77" s="7"/>
      <c r="MD77" s="7"/>
      <c r="ME77" s="7"/>
      <c r="MF77" s="7"/>
      <c r="MG77" s="7"/>
      <c r="MH77" s="7"/>
      <c r="MI77" s="7"/>
      <c r="MJ77" s="7"/>
      <c r="MK77" s="7"/>
      <c r="ML77" s="7"/>
      <c r="MM77" s="7"/>
      <c r="MN77" s="7"/>
      <c r="MO77" s="7"/>
      <c r="MP77" s="7"/>
      <c r="MQ77" s="7"/>
      <c r="MR77" s="7"/>
      <c r="MS77" s="7"/>
      <c r="MT77" s="7"/>
      <c r="MU77" s="7"/>
      <c r="MV77" s="7"/>
      <c r="MW77" s="7"/>
      <c r="MX77" s="7"/>
      <c r="MY77" s="7"/>
      <c r="MZ77" s="7"/>
      <c r="NA77" s="7"/>
      <c r="NB77" s="7"/>
      <c r="NC77" s="7"/>
      <c r="ND77" s="7"/>
      <c r="NE77" s="7"/>
      <c r="NF77" s="7"/>
      <c r="NG77" s="7"/>
      <c r="NH77" s="7"/>
      <c r="NI77" s="7"/>
      <c r="NJ77" s="7"/>
      <c r="NK77" s="7"/>
      <c r="NL77" s="7"/>
      <c r="NM77" s="7"/>
      <c r="NN77" s="7"/>
      <c r="NO77" s="7"/>
      <c r="NP77" s="7"/>
      <c r="NQ77" s="7"/>
      <c r="NR77" s="7"/>
      <c r="NS77" s="7"/>
      <c r="NT77" s="7"/>
      <c r="NU77" s="7"/>
      <c r="NV77" s="7"/>
      <c r="NW77" s="7"/>
      <c r="NX77" s="7"/>
      <c r="NY77" s="7"/>
      <c r="NZ77" s="7"/>
      <c r="OA77" s="7"/>
      <c r="OB77" s="7"/>
      <c r="OC77" s="7"/>
      <c r="OD77" s="7"/>
      <c r="OE77" s="7"/>
      <c r="OF77" s="7"/>
      <c r="OG77" s="7"/>
      <c r="OH77" s="7"/>
      <c r="OI77" s="7"/>
      <c r="OJ77" s="7"/>
      <c r="OK77" s="7"/>
      <c r="OL77" s="7"/>
      <c r="OM77" s="7"/>
      <c r="ON77" s="7"/>
      <c r="OO77" s="7"/>
      <c r="OP77" s="7"/>
      <c r="OQ77" s="7"/>
      <c r="OR77" s="7"/>
      <c r="OS77" s="7"/>
      <c r="OT77" s="7"/>
      <c r="OU77" s="7"/>
      <c r="OV77" s="7"/>
      <c r="OW77" s="7"/>
      <c r="OX77" s="7"/>
      <c r="OY77" s="7"/>
      <c r="OZ77" s="7"/>
      <c r="PA77" s="7"/>
      <c r="PB77" s="7"/>
      <c r="PC77" s="7"/>
      <c r="PD77" s="7"/>
      <c r="PE77" s="7"/>
      <c r="PF77" s="7"/>
      <c r="PG77" s="7"/>
      <c r="PH77" s="7"/>
      <c r="PI77" s="7"/>
      <c r="PJ77" s="7"/>
      <c r="PK77" s="7"/>
      <c r="PL77" s="7"/>
      <c r="PM77" s="7"/>
      <c r="PN77" s="7"/>
      <c r="PO77" s="7"/>
      <c r="PP77" s="7"/>
      <c r="PQ77" s="7"/>
      <c r="PR77" s="7"/>
      <c r="PS77" s="7"/>
      <c r="PT77" s="7"/>
      <c r="PU77" s="7"/>
      <c r="PV77" s="7"/>
      <c r="PW77" s="7"/>
      <c r="PX77" s="7"/>
      <c r="PY77" s="7"/>
      <c r="PZ77" s="7"/>
      <c r="QA77" s="7"/>
      <c r="QB77" s="7"/>
      <c r="QC77" s="7"/>
      <c r="QD77" s="7"/>
      <c r="QE77" s="7"/>
      <c r="QF77" s="7"/>
      <c r="QG77" s="7"/>
      <c r="QH77" s="7"/>
      <c r="QI77" s="7"/>
      <c r="QJ77" s="7"/>
      <c r="QK77" s="7"/>
      <c r="QL77" s="7"/>
      <c r="QM77" s="7"/>
      <c r="QN77" s="7"/>
      <c r="QO77" s="7"/>
      <c r="QP77" s="7"/>
      <c r="QQ77" s="7"/>
      <c r="QR77" s="7"/>
      <c r="QS77" s="7"/>
      <c r="QT77" s="7"/>
      <c r="QU77" s="7"/>
      <c r="QV77" s="7"/>
      <c r="QW77" s="7"/>
      <c r="QX77" s="7"/>
      <c r="QY77" s="7"/>
      <c r="QZ77" s="7"/>
      <c r="RA77" s="7"/>
      <c r="RB77" s="7"/>
      <c r="RC77" s="7"/>
      <c r="RD77" s="7"/>
      <c r="RE77" s="7"/>
      <c r="RF77" s="7"/>
      <c r="RG77" s="7"/>
      <c r="RH77" s="7"/>
      <c r="RI77" s="7"/>
      <c r="RJ77" s="7"/>
      <c r="RK77" s="7"/>
      <c r="RL77" s="7"/>
      <c r="RM77" s="7"/>
      <c r="RN77" s="7"/>
      <c r="RO77" s="7"/>
      <c r="RP77" s="7"/>
      <c r="RQ77" s="7"/>
      <c r="RR77" s="7"/>
      <c r="RS77" s="7"/>
      <c r="RT77" s="7"/>
      <c r="RU77" s="7"/>
      <c r="RV77" s="7"/>
      <c r="RW77" s="7"/>
      <c r="RX77" s="7"/>
      <c r="RY77" s="7"/>
      <c r="RZ77" s="7"/>
      <c r="SA77" s="7"/>
      <c r="SB77" s="7"/>
      <c r="SC77" s="7"/>
      <c r="SD77" s="7"/>
      <c r="SE77" s="7"/>
      <c r="SF77" s="7"/>
      <c r="SG77" s="7"/>
      <c r="SH77" s="7"/>
      <c r="SI77" s="7"/>
      <c r="SJ77" s="7"/>
      <c r="SK77" s="7"/>
      <c r="SL77" s="7"/>
      <c r="SM77" s="7"/>
      <c r="SN77" s="7"/>
      <c r="SO77" s="7"/>
      <c r="SP77" s="7"/>
      <c r="SQ77" s="7"/>
      <c r="SR77" s="7"/>
      <c r="SS77" s="7"/>
      <c r="ST77" s="7"/>
      <c r="SU77" s="7"/>
      <c r="SV77" s="7"/>
      <c r="SW77" s="7"/>
      <c r="SX77" s="7"/>
      <c r="SY77" s="7"/>
      <c r="SZ77" s="7"/>
      <c r="TA77" s="7"/>
      <c r="TB77" s="7"/>
      <c r="TC77" s="7"/>
      <c r="TD77" s="7"/>
      <c r="TE77" s="7"/>
      <c r="TF77" s="7"/>
      <c r="TG77" s="7"/>
      <c r="TH77" s="7"/>
      <c r="TI77" s="7"/>
      <c r="TJ77" s="7"/>
      <c r="TK77" s="7"/>
      <c r="TL77" s="7"/>
      <c r="TM77" s="7"/>
      <c r="TN77" s="7"/>
      <c r="TO77" s="7"/>
      <c r="TP77" s="7"/>
      <c r="TQ77" s="7"/>
      <c r="TR77" s="7"/>
      <c r="TS77" s="7"/>
      <c r="TT77" s="7"/>
      <c r="TU77" s="7"/>
      <c r="TV77" s="7"/>
      <c r="TW77" s="7"/>
      <c r="TX77" s="7"/>
      <c r="TY77" s="7"/>
      <c r="TZ77" s="7"/>
      <c r="UA77" s="7"/>
      <c r="UB77" s="7"/>
      <c r="UC77" s="7"/>
      <c r="UD77" s="7"/>
      <c r="UE77" s="7"/>
      <c r="UF77" s="7"/>
      <c r="UG77" s="7"/>
      <c r="UH77" s="7"/>
      <c r="UI77" s="7"/>
      <c r="UJ77" s="7"/>
      <c r="UK77" s="7"/>
      <c r="UL77" s="7"/>
      <c r="UM77" s="7"/>
      <c r="UN77" s="7"/>
      <c r="UO77" s="7"/>
      <c r="UP77" s="7"/>
      <c r="UQ77" s="7"/>
      <c r="UR77" s="7"/>
      <c r="US77" s="7"/>
      <c r="UT77" s="7"/>
      <c r="UU77" s="7"/>
      <c r="UV77" s="7"/>
      <c r="UW77" s="7"/>
      <c r="UX77" s="7"/>
      <c r="UY77" s="7"/>
      <c r="UZ77" s="7"/>
      <c r="VA77" s="7"/>
      <c r="VB77" s="7"/>
      <c r="VC77" s="7"/>
      <c r="VD77" s="7"/>
      <c r="VE77" s="7"/>
      <c r="VF77" s="7"/>
      <c r="VG77" s="7"/>
      <c r="VH77" s="7"/>
      <c r="VI77" s="7"/>
      <c r="VJ77" s="7"/>
      <c r="VK77" s="7"/>
      <c r="VL77" s="7"/>
      <c r="VM77" s="7"/>
      <c r="VN77" s="7"/>
      <c r="VO77" s="7"/>
      <c r="VP77" s="7"/>
      <c r="VQ77" s="7"/>
      <c r="VR77" s="7"/>
      <c r="VS77" s="7"/>
      <c r="VT77" s="7"/>
      <c r="VU77" s="7"/>
      <c r="VV77" s="7"/>
      <c r="VW77" s="7"/>
      <c r="VX77" s="7"/>
      <c r="VY77" s="7"/>
      <c r="VZ77" s="7"/>
      <c r="WA77" s="7"/>
      <c r="WB77" s="7"/>
      <c r="WC77" s="7"/>
      <c r="WD77" s="7"/>
      <c r="WE77" s="7"/>
      <c r="WF77" s="7"/>
      <c r="WG77" s="7"/>
      <c r="WH77" s="7"/>
      <c r="WI77" s="7"/>
      <c r="WJ77" s="7"/>
      <c r="WK77" s="7"/>
      <c r="WL77" s="7"/>
      <c r="WM77" s="7"/>
      <c r="WN77" s="7"/>
      <c r="WO77" s="7"/>
      <c r="WP77" s="7"/>
      <c r="WQ77" s="7"/>
      <c r="WR77" s="7"/>
      <c r="WS77" s="7"/>
      <c r="WT77" s="7"/>
      <c r="WU77" s="7"/>
      <c r="WV77" s="7"/>
      <c r="WW77" s="7"/>
      <c r="WX77" s="7"/>
      <c r="WY77" s="7"/>
      <c r="WZ77" s="7"/>
      <c r="XA77" s="7"/>
      <c r="XB77" s="7"/>
      <c r="XC77" s="7"/>
      <c r="XD77" s="7"/>
      <c r="XE77" s="7"/>
      <c r="XF77" s="7"/>
      <c r="XG77" s="7"/>
      <c r="XH77" s="7"/>
      <c r="XI77" s="7"/>
      <c r="XJ77" s="7"/>
      <c r="XK77" s="7"/>
      <c r="XL77" s="7"/>
      <c r="XM77" s="7"/>
    </row>
    <row r="78" spans="1:637" s="12" customFormat="1" ht="18.600000000000001" x14ac:dyDescent="0.4">
      <c r="A78" s="182" t="s">
        <v>105</v>
      </c>
      <c r="B78" s="186" t="s">
        <v>31</v>
      </c>
      <c r="C78" s="105" t="s">
        <v>107</v>
      </c>
      <c r="D78" s="120" t="s">
        <v>32</v>
      </c>
      <c r="E78" s="188" t="s">
        <v>86</v>
      </c>
      <c r="F78" s="188"/>
      <c r="G78" s="107">
        <v>30</v>
      </c>
      <c r="H78" s="241" t="s">
        <v>251</v>
      </c>
      <c r="I78" s="108">
        <v>174.56</v>
      </c>
      <c r="J78" s="109">
        <f>ROUND(I78/G78,2)</f>
        <v>5.82</v>
      </c>
      <c r="K78" s="108">
        <f>J78</f>
        <v>5.82</v>
      </c>
      <c r="L78" s="108">
        <v>26</v>
      </c>
      <c r="M78" s="110">
        <f t="shared" si="15"/>
        <v>780</v>
      </c>
      <c r="N78" s="111">
        <f t="shared" si="16"/>
        <v>3.7864077669902914</v>
      </c>
      <c r="O78" t="s">
        <v>9</v>
      </c>
      <c r="P78" s="146" t="s">
        <v>9</v>
      </c>
      <c r="Q78" t="s">
        <v>238</v>
      </c>
      <c r="R78" s="149" t="s">
        <v>235</v>
      </c>
      <c r="S78" t="s">
        <v>244</v>
      </c>
      <c r="T78" s="146" t="s">
        <v>236</v>
      </c>
      <c r="U78" t="s">
        <v>9</v>
      </c>
      <c r="V78" s="146" t="s">
        <v>236</v>
      </c>
      <c r="W78" t="s">
        <v>9</v>
      </c>
      <c r="X78" s="146" t="s">
        <v>9</v>
      </c>
      <c r="Y78" t="s">
        <v>236</v>
      </c>
      <c r="Z78" s="146" t="s">
        <v>239</v>
      </c>
      <c r="AA78" s="147" t="s">
        <v>239</v>
      </c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/>
      <c r="UI78" s="1"/>
      <c r="UJ78" s="1"/>
      <c r="UK78" s="1"/>
      <c r="UL78" s="1"/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  <c r="VF78" s="1"/>
      <c r="VG78" s="1"/>
      <c r="VH78" s="1"/>
      <c r="VI78" s="1"/>
      <c r="VJ78" s="1"/>
      <c r="VK78" s="1"/>
      <c r="VL78" s="1"/>
      <c r="VM78" s="1"/>
      <c r="VN78" s="1"/>
      <c r="VO78" s="1"/>
      <c r="VP78" s="1"/>
      <c r="VQ78" s="1"/>
      <c r="VR78" s="1"/>
      <c r="VS78" s="1"/>
      <c r="VT78" s="1"/>
      <c r="VU78" s="1"/>
      <c r="VV78" s="1"/>
      <c r="VW78" s="1"/>
      <c r="VX78" s="1"/>
      <c r="VY78" s="1"/>
      <c r="VZ78" s="1"/>
      <c r="WA78" s="1"/>
      <c r="WB78" s="1"/>
      <c r="WC78" s="1"/>
      <c r="WD78" s="1"/>
      <c r="WE78" s="1"/>
      <c r="WF78" s="1"/>
      <c r="WG78" s="1"/>
      <c r="WH78" s="1"/>
      <c r="WI78" s="1"/>
      <c r="WJ78" s="1"/>
      <c r="WK78" s="1"/>
      <c r="WL78" s="1"/>
      <c r="WM78" s="1"/>
      <c r="WN78" s="1"/>
      <c r="WO78" s="1"/>
      <c r="WP78" s="1"/>
      <c r="WQ78" s="1"/>
      <c r="WR78" s="1"/>
      <c r="WS78" s="1"/>
      <c r="WT78" s="1"/>
      <c r="WU78" s="1"/>
      <c r="WV78" s="1"/>
      <c r="WW78" s="1"/>
      <c r="WX78" s="1"/>
      <c r="WY78" s="1"/>
      <c r="WZ78" s="1"/>
      <c r="XA78" s="1"/>
      <c r="XB78" s="1"/>
      <c r="XC78" s="1"/>
      <c r="XD78" s="1"/>
      <c r="XE78" s="1"/>
      <c r="XF78" s="1"/>
      <c r="XG78" s="1"/>
      <c r="XH78" s="1"/>
      <c r="XI78" s="1"/>
      <c r="XJ78" s="1"/>
      <c r="XK78" s="1"/>
      <c r="XL78" s="1"/>
      <c r="XM78" s="1"/>
    </row>
    <row r="79" spans="1:637" s="6" customFormat="1" ht="18.600000000000001" x14ac:dyDescent="0.4">
      <c r="A79" s="183"/>
      <c r="B79" s="187"/>
      <c r="C79" s="84" t="s">
        <v>108</v>
      </c>
      <c r="D79" s="85" t="s">
        <v>32</v>
      </c>
      <c r="E79" s="189" t="s">
        <v>85</v>
      </c>
      <c r="F79" s="189"/>
      <c r="G79" s="86">
        <v>30</v>
      </c>
      <c r="H79" s="238" t="s">
        <v>251</v>
      </c>
      <c r="I79" s="87">
        <v>190.2</v>
      </c>
      <c r="J79" s="88">
        <f t="shared" si="18"/>
        <v>6.34</v>
      </c>
      <c r="K79" s="87">
        <f t="shared" ref="K79:K81" si="19">J79</f>
        <v>6.34</v>
      </c>
      <c r="L79" s="87">
        <v>26</v>
      </c>
      <c r="M79" s="89">
        <f t="shared" si="15"/>
        <v>780</v>
      </c>
      <c r="N79" s="90">
        <f t="shared" si="16"/>
        <v>3.7864077669902914</v>
      </c>
      <c r="O79" s="148" t="s">
        <v>235</v>
      </c>
      <c r="P79" s="149" t="s">
        <v>235</v>
      </c>
      <c r="Q79" s="148" t="s">
        <v>235</v>
      </c>
      <c r="R79" s="149" t="s">
        <v>235</v>
      </c>
      <c r="S79" s="148" t="s">
        <v>235</v>
      </c>
      <c r="T79" s="149" t="s">
        <v>235</v>
      </c>
      <c r="U79" s="148" t="s">
        <v>235</v>
      </c>
      <c r="V79" s="149" t="s">
        <v>235</v>
      </c>
      <c r="W79" s="148" t="s">
        <v>235</v>
      </c>
      <c r="X79" s="149" t="s">
        <v>235</v>
      </c>
      <c r="Y79" s="148" t="s">
        <v>235</v>
      </c>
      <c r="Z79" s="149" t="s">
        <v>235</v>
      </c>
      <c r="AA79" s="152" t="s">
        <v>235</v>
      </c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  <c r="VF79" s="1"/>
      <c r="VG79" s="1"/>
      <c r="VH79" s="1"/>
      <c r="VI79" s="1"/>
      <c r="VJ79" s="1"/>
      <c r="VK79" s="1"/>
      <c r="VL79" s="1"/>
      <c r="VM79" s="1"/>
      <c r="VN79" s="1"/>
      <c r="VO79" s="1"/>
      <c r="VP79" s="1"/>
      <c r="VQ79" s="1"/>
      <c r="VR79" s="1"/>
      <c r="VS79" s="1"/>
      <c r="VT79" s="1"/>
      <c r="VU79" s="1"/>
      <c r="VV79" s="1"/>
      <c r="VW79" s="1"/>
      <c r="VX79" s="1"/>
      <c r="VY79" s="1"/>
      <c r="VZ79" s="1"/>
      <c r="WA79" s="1"/>
      <c r="WB79" s="1"/>
      <c r="WC79" s="1"/>
      <c r="WD79" s="1"/>
      <c r="WE79" s="1"/>
      <c r="WF79" s="1"/>
      <c r="WG79" s="1"/>
      <c r="WH79" s="1"/>
      <c r="WI79" s="1"/>
      <c r="WJ79" s="1"/>
      <c r="WK79" s="1"/>
      <c r="WL79" s="1"/>
      <c r="WM79" s="1"/>
      <c r="WN79" s="1"/>
      <c r="WO79" s="1"/>
      <c r="WP79" s="1"/>
      <c r="WQ79" s="1"/>
      <c r="WR79" s="1"/>
      <c r="WS79" s="1"/>
      <c r="WT79" s="1"/>
      <c r="WU79" s="1"/>
      <c r="WV79" s="1"/>
      <c r="WW79" s="1"/>
      <c r="WX79" s="1"/>
      <c r="WY79" s="1"/>
      <c r="WZ79" s="1"/>
      <c r="XA79" s="1"/>
      <c r="XB79" s="1"/>
      <c r="XC79" s="1"/>
      <c r="XD79" s="1"/>
      <c r="XE79" s="1"/>
      <c r="XF79" s="1"/>
      <c r="XG79" s="1"/>
      <c r="XH79" s="1"/>
      <c r="XI79" s="1"/>
      <c r="XJ79" s="1"/>
      <c r="XK79" s="1"/>
      <c r="XL79" s="1"/>
      <c r="XM79" s="1"/>
    </row>
    <row r="80" spans="1:637" s="6" customFormat="1" ht="18.600000000000001" x14ac:dyDescent="0.4">
      <c r="A80" s="184"/>
      <c r="B80" s="44" t="s">
        <v>206</v>
      </c>
      <c r="C80" s="55" t="s">
        <v>202</v>
      </c>
      <c r="D80" s="56" t="s">
        <v>32</v>
      </c>
      <c r="E80" s="58" t="s">
        <v>204</v>
      </c>
      <c r="F80" s="58"/>
      <c r="G80" s="58">
        <v>120</v>
      </c>
      <c r="H80" s="237" t="s">
        <v>251</v>
      </c>
      <c r="I80" s="59">
        <v>161.88</v>
      </c>
      <c r="J80" s="57">
        <f t="shared" si="18"/>
        <v>1.35</v>
      </c>
      <c r="K80" s="59">
        <f>2*J80</f>
        <v>2.7</v>
      </c>
      <c r="L80" s="59">
        <f>M80/G80</f>
        <v>116.66666666666667</v>
      </c>
      <c r="M80" s="60">
        <v>14000</v>
      </c>
      <c r="N80" s="61">
        <f t="shared" si="16"/>
        <v>67.961165048543691</v>
      </c>
      <c r="O80" t="s">
        <v>9</v>
      </c>
      <c r="P80" s="146" t="s">
        <v>9</v>
      </c>
      <c r="Q80" t="s">
        <v>238</v>
      </c>
      <c r="R80" s="146"/>
      <c r="S80" t="s">
        <v>245</v>
      </c>
      <c r="T80" s="146" t="s">
        <v>236</v>
      </c>
      <c r="U80" t="s">
        <v>9</v>
      </c>
      <c r="V80" s="146" t="s">
        <v>246</v>
      </c>
      <c r="W80"/>
      <c r="X80" s="146"/>
      <c r="Y80"/>
      <c r="Z80" s="146" t="s">
        <v>239</v>
      </c>
      <c r="AA80" s="147" t="s">
        <v>239</v>
      </c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  <c r="VF80" s="1"/>
      <c r="VG80" s="1"/>
      <c r="VH80" s="1"/>
      <c r="VI80" s="1"/>
      <c r="VJ80" s="1"/>
      <c r="VK80" s="1"/>
      <c r="VL80" s="1"/>
      <c r="VM80" s="1"/>
      <c r="VN80" s="1"/>
      <c r="VO80" s="1"/>
      <c r="VP80" s="1"/>
      <c r="VQ80" s="1"/>
      <c r="VR80" s="1"/>
      <c r="VS80" s="1"/>
      <c r="VT80" s="1"/>
      <c r="VU80" s="1"/>
      <c r="VV80" s="1"/>
      <c r="VW80" s="1"/>
      <c r="VX80" s="1"/>
      <c r="VY80" s="1"/>
      <c r="VZ80" s="1"/>
      <c r="WA80" s="1"/>
      <c r="WB80" s="1"/>
      <c r="WC80" s="1"/>
      <c r="WD80" s="1"/>
      <c r="WE80" s="1"/>
      <c r="WF80" s="1"/>
      <c r="WG80" s="1"/>
      <c r="WH80" s="1"/>
      <c r="WI80" s="1"/>
      <c r="WJ80" s="1"/>
      <c r="WK80" s="1"/>
      <c r="WL80" s="1"/>
      <c r="WM80" s="1"/>
      <c r="WN80" s="1"/>
      <c r="WO80" s="1"/>
      <c r="WP80" s="1"/>
      <c r="WQ80" s="1"/>
      <c r="WR80" s="1"/>
      <c r="WS80" s="1"/>
      <c r="WT80" s="1"/>
      <c r="WU80" s="1"/>
      <c r="WV80" s="1"/>
      <c r="WW80" s="1"/>
      <c r="WX80" s="1"/>
      <c r="WY80" s="1"/>
      <c r="WZ80" s="1"/>
      <c r="XA80" s="1"/>
      <c r="XB80" s="1"/>
      <c r="XC80" s="1"/>
      <c r="XD80" s="1"/>
      <c r="XE80" s="1"/>
      <c r="XF80" s="1"/>
      <c r="XG80" s="1"/>
      <c r="XH80" s="1"/>
      <c r="XI80" s="1"/>
      <c r="XJ80" s="1"/>
      <c r="XK80" s="1"/>
      <c r="XL80" s="1"/>
      <c r="XM80" s="1"/>
    </row>
    <row r="81" spans="1:637" s="16" customFormat="1" ht="19.2" thickBot="1" x14ac:dyDescent="0.45">
      <c r="A81" s="185"/>
      <c r="B81" s="45" t="s">
        <v>106</v>
      </c>
      <c r="C81" s="91" t="s">
        <v>109</v>
      </c>
      <c r="D81" s="92" t="s">
        <v>32</v>
      </c>
      <c r="E81" s="190" t="s">
        <v>84</v>
      </c>
      <c r="F81" s="190"/>
      <c r="G81" s="93">
        <v>30</v>
      </c>
      <c r="H81" s="239" t="s">
        <v>251</v>
      </c>
      <c r="I81" s="94">
        <v>133.16</v>
      </c>
      <c r="J81" s="95">
        <f t="shared" si="18"/>
        <v>4.4400000000000004</v>
      </c>
      <c r="K81" s="94">
        <f t="shared" si="19"/>
        <v>4.4400000000000004</v>
      </c>
      <c r="L81" s="94">
        <v>15</v>
      </c>
      <c r="M81" s="96">
        <f>L81*G81</f>
        <v>450</v>
      </c>
      <c r="N81" s="97">
        <f t="shared" si="16"/>
        <v>2.1844660194174756</v>
      </c>
      <c r="O81" s="159" t="s">
        <v>9</v>
      </c>
      <c r="P81" s="155" t="s">
        <v>9</v>
      </c>
      <c r="Q81" s="154" t="s">
        <v>238</v>
      </c>
      <c r="R81" s="157" t="s">
        <v>235</v>
      </c>
      <c r="S81" s="154" t="s">
        <v>247</v>
      </c>
      <c r="T81" s="155" t="s">
        <v>236</v>
      </c>
      <c r="U81" s="154" t="s">
        <v>9</v>
      </c>
      <c r="V81" s="155" t="s">
        <v>236</v>
      </c>
      <c r="W81" s="154" t="s">
        <v>235</v>
      </c>
      <c r="X81" s="155" t="s">
        <v>235</v>
      </c>
      <c r="Y81" s="154" t="s">
        <v>235</v>
      </c>
      <c r="Z81" s="155" t="s">
        <v>239</v>
      </c>
      <c r="AA81" s="156" t="s">
        <v>239</v>
      </c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/>
      <c r="IJ81" s="7"/>
      <c r="IK81" s="7"/>
      <c r="IL81" s="7"/>
      <c r="IM81" s="7"/>
      <c r="IN81" s="7"/>
      <c r="IO81" s="7"/>
      <c r="IP81" s="7"/>
      <c r="IQ81" s="7"/>
      <c r="IR81" s="7"/>
      <c r="IS81" s="7"/>
      <c r="IT81" s="7"/>
      <c r="IU81" s="7"/>
      <c r="IV81" s="7"/>
      <c r="IW81" s="7"/>
      <c r="IX81" s="7"/>
      <c r="IY81" s="7"/>
      <c r="IZ81" s="7"/>
      <c r="JA81" s="7"/>
      <c r="JB81" s="7"/>
      <c r="JC81" s="7"/>
      <c r="JD81" s="7"/>
      <c r="JE81" s="7"/>
      <c r="JF81" s="7"/>
      <c r="JG81" s="7"/>
      <c r="JH81" s="7"/>
      <c r="JI81" s="7"/>
      <c r="JJ81" s="7"/>
      <c r="JK81" s="7"/>
      <c r="JL81" s="7"/>
      <c r="JM81" s="7"/>
      <c r="JN81" s="7"/>
      <c r="JO81" s="7"/>
      <c r="JP81" s="7"/>
      <c r="JQ81" s="7"/>
      <c r="JR81" s="7"/>
      <c r="JS81" s="7"/>
      <c r="JT81" s="7"/>
      <c r="JU81" s="7"/>
      <c r="JV81" s="7"/>
      <c r="JW81" s="7"/>
      <c r="JX81" s="7"/>
      <c r="JY81" s="7"/>
      <c r="JZ81" s="7"/>
      <c r="KA81" s="7"/>
      <c r="KB81" s="7"/>
      <c r="KC81" s="7"/>
      <c r="KD81" s="7"/>
      <c r="KE81" s="7"/>
      <c r="KF81" s="7"/>
      <c r="KG81" s="7"/>
      <c r="KH81" s="7"/>
      <c r="KI81" s="7"/>
      <c r="KJ81" s="7"/>
      <c r="KK81" s="7"/>
      <c r="KL81" s="7"/>
      <c r="KM81" s="7"/>
      <c r="KN81" s="7"/>
      <c r="KO81" s="7"/>
      <c r="KP81" s="7"/>
      <c r="KQ81" s="7"/>
      <c r="KR81" s="7"/>
      <c r="KS81" s="7"/>
      <c r="KT81" s="7"/>
      <c r="KU81" s="7"/>
      <c r="KV81" s="7"/>
      <c r="KW81" s="7"/>
      <c r="KX81" s="7"/>
      <c r="KY81" s="7"/>
      <c r="KZ81" s="7"/>
      <c r="LA81" s="7"/>
      <c r="LB81" s="7"/>
      <c r="LC81" s="7"/>
      <c r="LD81" s="7"/>
      <c r="LE81" s="7"/>
      <c r="LF81" s="7"/>
      <c r="LG81" s="7"/>
      <c r="LH81" s="7"/>
      <c r="LI81" s="7"/>
      <c r="LJ81" s="7"/>
      <c r="LK81" s="7"/>
      <c r="LL81" s="7"/>
      <c r="LM81" s="7"/>
      <c r="LN81" s="7"/>
      <c r="LO81" s="7"/>
      <c r="LP81" s="7"/>
      <c r="LQ81" s="7"/>
      <c r="LR81" s="7"/>
      <c r="LS81" s="7"/>
      <c r="LT81" s="7"/>
      <c r="LU81" s="7"/>
      <c r="LV81" s="7"/>
      <c r="LW81" s="7"/>
      <c r="LX81" s="7"/>
      <c r="LY81" s="7"/>
      <c r="LZ81" s="7"/>
      <c r="MA81" s="7"/>
      <c r="MB81" s="7"/>
      <c r="MC81" s="7"/>
      <c r="MD81" s="7"/>
      <c r="ME81" s="7"/>
      <c r="MF81" s="7"/>
      <c r="MG81" s="7"/>
      <c r="MH81" s="7"/>
      <c r="MI81" s="7"/>
      <c r="MJ81" s="7"/>
      <c r="MK81" s="7"/>
      <c r="ML81" s="7"/>
      <c r="MM81" s="7"/>
      <c r="MN81" s="7"/>
      <c r="MO81" s="7"/>
      <c r="MP81" s="7"/>
      <c r="MQ81" s="7"/>
      <c r="MR81" s="7"/>
      <c r="MS81" s="7"/>
      <c r="MT81" s="7"/>
      <c r="MU81" s="7"/>
      <c r="MV81" s="7"/>
      <c r="MW81" s="7"/>
      <c r="MX81" s="7"/>
      <c r="MY81" s="7"/>
      <c r="MZ81" s="7"/>
      <c r="NA81" s="7"/>
      <c r="NB81" s="7"/>
      <c r="NC81" s="7"/>
      <c r="ND81" s="7"/>
      <c r="NE81" s="7"/>
      <c r="NF81" s="7"/>
      <c r="NG81" s="7"/>
      <c r="NH81" s="7"/>
      <c r="NI81" s="7"/>
      <c r="NJ81" s="7"/>
      <c r="NK81" s="7"/>
      <c r="NL81" s="7"/>
      <c r="NM81" s="7"/>
      <c r="NN81" s="7"/>
      <c r="NO81" s="7"/>
      <c r="NP81" s="7"/>
      <c r="NQ81" s="7"/>
      <c r="NR81" s="7"/>
      <c r="NS81" s="7"/>
      <c r="NT81" s="7"/>
      <c r="NU81" s="7"/>
      <c r="NV81" s="7"/>
      <c r="NW81" s="7"/>
      <c r="NX81" s="7"/>
      <c r="NY81" s="7"/>
      <c r="NZ81" s="7"/>
      <c r="OA81" s="7"/>
      <c r="OB81" s="7"/>
      <c r="OC81" s="7"/>
      <c r="OD81" s="7"/>
      <c r="OE81" s="7"/>
      <c r="OF81" s="7"/>
      <c r="OG81" s="7"/>
      <c r="OH81" s="7"/>
      <c r="OI81" s="7"/>
      <c r="OJ81" s="7"/>
      <c r="OK81" s="7"/>
      <c r="OL81" s="7"/>
      <c r="OM81" s="7"/>
      <c r="ON81" s="7"/>
      <c r="OO81" s="7"/>
      <c r="OP81" s="7"/>
      <c r="OQ81" s="7"/>
      <c r="OR81" s="7"/>
      <c r="OS81" s="7"/>
      <c r="OT81" s="7"/>
      <c r="OU81" s="7"/>
      <c r="OV81" s="7"/>
      <c r="OW81" s="7"/>
      <c r="OX81" s="7"/>
      <c r="OY81" s="7"/>
      <c r="OZ81" s="7"/>
      <c r="PA81" s="7"/>
      <c r="PB81" s="7"/>
      <c r="PC81" s="7"/>
      <c r="PD81" s="7"/>
      <c r="PE81" s="7"/>
      <c r="PF81" s="7"/>
      <c r="PG81" s="7"/>
      <c r="PH81" s="7"/>
      <c r="PI81" s="7"/>
      <c r="PJ81" s="7"/>
      <c r="PK81" s="7"/>
      <c r="PL81" s="7"/>
      <c r="PM81" s="7"/>
      <c r="PN81" s="7"/>
      <c r="PO81" s="7"/>
      <c r="PP81" s="7"/>
      <c r="PQ81" s="7"/>
      <c r="PR81" s="7"/>
      <c r="PS81" s="7"/>
      <c r="PT81" s="7"/>
      <c r="PU81" s="7"/>
      <c r="PV81" s="7"/>
      <c r="PW81" s="7"/>
      <c r="PX81" s="7"/>
      <c r="PY81" s="7"/>
      <c r="PZ81" s="7"/>
      <c r="QA81" s="7"/>
      <c r="QB81" s="7"/>
      <c r="QC81" s="7"/>
      <c r="QD81" s="7"/>
      <c r="QE81" s="7"/>
      <c r="QF81" s="7"/>
      <c r="QG81" s="7"/>
      <c r="QH81" s="7"/>
      <c r="QI81" s="7"/>
      <c r="QJ81" s="7"/>
      <c r="QK81" s="7"/>
      <c r="QL81" s="7"/>
      <c r="QM81" s="7"/>
      <c r="QN81" s="7"/>
      <c r="QO81" s="7"/>
      <c r="QP81" s="7"/>
      <c r="QQ81" s="7"/>
      <c r="QR81" s="7"/>
      <c r="QS81" s="7"/>
      <c r="QT81" s="7"/>
      <c r="QU81" s="7"/>
      <c r="QV81" s="7"/>
      <c r="QW81" s="7"/>
      <c r="QX81" s="7"/>
      <c r="QY81" s="7"/>
      <c r="QZ81" s="7"/>
      <c r="RA81" s="7"/>
      <c r="RB81" s="7"/>
      <c r="RC81" s="7"/>
      <c r="RD81" s="7"/>
      <c r="RE81" s="7"/>
      <c r="RF81" s="7"/>
      <c r="RG81" s="7"/>
      <c r="RH81" s="7"/>
      <c r="RI81" s="7"/>
      <c r="RJ81" s="7"/>
      <c r="RK81" s="7"/>
      <c r="RL81" s="7"/>
      <c r="RM81" s="7"/>
      <c r="RN81" s="7"/>
      <c r="RO81" s="7"/>
      <c r="RP81" s="7"/>
      <c r="RQ81" s="7"/>
      <c r="RR81" s="7"/>
      <c r="RS81" s="7"/>
      <c r="RT81" s="7"/>
      <c r="RU81" s="7"/>
      <c r="RV81" s="7"/>
      <c r="RW81" s="7"/>
      <c r="RX81" s="7"/>
      <c r="RY81" s="7"/>
      <c r="RZ81" s="7"/>
      <c r="SA81" s="7"/>
      <c r="SB81" s="7"/>
      <c r="SC81" s="7"/>
      <c r="SD81" s="7"/>
      <c r="SE81" s="7"/>
      <c r="SF81" s="7"/>
      <c r="SG81" s="7"/>
      <c r="SH81" s="7"/>
      <c r="SI81" s="7"/>
      <c r="SJ81" s="7"/>
      <c r="SK81" s="7"/>
      <c r="SL81" s="7"/>
      <c r="SM81" s="7"/>
      <c r="SN81" s="7"/>
      <c r="SO81" s="7"/>
      <c r="SP81" s="7"/>
      <c r="SQ81" s="7"/>
      <c r="SR81" s="7"/>
      <c r="SS81" s="7"/>
      <c r="ST81" s="7"/>
      <c r="SU81" s="7"/>
      <c r="SV81" s="7"/>
      <c r="SW81" s="7"/>
      <c r="SX81" s="7"/>
      <c r="SY81" s="7"/>
      <c r="SZ81" s="7"/>
      <c r="TA81" s="7"/>
      <c r="TB81" s="7"/>
      <c r="TC81" s="7"/>
      <c r="TD81" s="7"/>
      <c r="TE81" s="7"/>
      <c r="TF81" s="7"/>
      <c r="TG81" s="7"/>
      <c r="TH81" s="7"/>
      <c r="TI81" s="7"/>
      <c r="TJ81" s="7"/>
      <c r="TK81" s="7"/>
      <c r="TL81" s="7"/>
      <c r="TM81" s="7"/>
      <c r="TN81" s="7"/>
      <c r="TO81" s="7"/>
      <c r="TP81" s="7"/>
      <c r="TQ81" s="7"/>
      <c r="TR81" s="7"/>
      <c r="TS81" s="7"/>
      <c r="TT81" s="7"/>
      <c r="TU81" s="7"/>
      <c r="TV81" s="7"/>
      <c r="TW81" s="7"/>
      <c r="TX81" s="7"/>
      <c r="TY81" s="7"/>
      <c r="TZ81" s="7"/>
      <c r="UA81" s="7"/>
      <c r="UB81" s="7"/>
      <c r="UC81" s="7"/>
      <c r="UD81" s="7"/>
      <c r="UE81" s="7"/>
      <c r="UF81" s="7"/>
      <c r="UG81" s="7"/>
      <c r="UH81" s="7"/>
      <c r="UI81" s="7"/>
      <c r="UJ81" s="7"/>
      <c r="UK81" s="7"/>
      <c r="UL81" s="7"/>
      <c r="UM81" s="7"/>
      <c r="UN81" s="7"/>
      <c r="UO81" s="7"/>
      <c r="UP81" s="7"/>
      <c r="UQ81" s="7"/>
      <c r="UR81" s="7"/>
      <c r="US81" s="7"/>
      <c r="UT81" s="7"/>
      <c r="UU81" s="7"/>
      <c r="UV81" s="7"/>
      <c r="UW81" s="7"/>
      <c r="UX81" s="7"/>
      <c r="UY81" s="7"/>
      <c r="UZ81" s="7"/>
      <c r="VA81" s="7"/>
      <c r="VB81" s="7"/>
      <c r="VC81" s="7"/>
      <c r="VD81" s="7"/>
      <c r="VE81" s="7"/>
      <c r="VF81" s="7"/>
      <c r="VG81" s="7"/>
      <c r="VH81" s="7"/>
      <c r="VI81" s="7"/>
      <c r="VJ81" s="7"/>
      <c r="VK81" s="7"/>
      <c r="VL81" s="7"/>
      <c r="VM81" s="7"/>
      <c r="VN81" s="7"/>
      <c r="VO81" s="7"/>
      <c r="VP81" s="7"/>
      <c r="VQ81" s="7"/>
      <c r="VR81" s="7"/>
      <c r="VS81" s="7"/>
      <c r="VT81" s="7"/>
      <c r="VU81" s="7"/>
      <c r="VV81" s="7"/>
      <c r="VW81" s="7"/>
      <c r="VX81" s="7"/>
      <c r="VY81" s="7"/>
      <c r="VZ81" s="7"/>
      <c r="WA81" s="7"/>
      <c r="WB81" s="7"/>
      <c r="WC81" s="7"/>
      <c r="WD81" s="7"/>
      <c r="WE81" s="7"/>
      <c r="WF81" s="7"/>
      <c r="WG81" s="7"/>
      <c r="WH81" s="7"/>
      <c r="WI81" s="7"/>
      <c r="WJ81" s="7"/>
      <c r="WK81" s="7"/>
      <c r="WL81" s="7"/>
      <c r="WM81" s="7"/>
      <c r="WN81" s="7"/>
      <c r="WO81" s="7"/>
      <c r="WP81" s="7"/>
      <c r="WQ81" s="7"/>
      <c r="WR81" s="7"/>
      <c r="WS81" s="7"/>
      <c r="WT81" s="7"/>
      <c r="WU81" s="7"/>
      <c r="WV81" s="7"/>
      <c r="WW81" s="7"/>
      <c r="WX81" s="7"/>
      <c r="WY81" s="7"/>
      <c r="WZ81" s="7"/>
      <c r="XA81" s="7"/>
      <c r="XB81" s="7"/>
      <c r="XC81" s="7"/>
      <c r="XD81" s="7"/>
      <c r="XE81" s="7"/>
      <c r="XF81" s="7"/>
      <c r="XG81" s="7"/>
      <c r="XH81" s="7"/>
      <c r="XI81" s="7"/>
      <c r="XJ81" s="7"/>
      <c r="XK81" s="7"/>
      <c r="XL81" s="7"/>
      <c r="XM81" s="7"/>
    </row>
    <row r="83" spans="1:637" ht="18" x14ac:dyDescent="0.35">
      <c r="A83"/>
      <c r="B83" s="177" t="s">
        <v>269</v>
      </c>
      <c r="C83" s="178"/>
      <c r="D83" s="179"/>
      <c r="E83" s="180"/>
      <c r="F83" s="181"/>
    </row>
    <row r="84" spans="1:637" ht="18" x14ac:dyDescent="0.35">
      <c r="A84"/>
      <c r="B84" s="176" t="s">
        <v>268</v>
      </c>
      <c r="C84" s="178"/>
      <c r="D84" s="179"/>
      <c r="E84" s="180"/>
      <c r="F84" s="181"/>
    </row>
    <row r="85" spans="1:637" ht="18" x14ac:dyDescent="0.35">
      <c r="A85"/>
      <c r="B85" s="177" t="s">
        <v>270</v>
      </c>
      <c r="C85" s="178"/>
      <c r="D85" s="179"/>
      <c r="E85" s="180"/>
      <c r="F85" s="181"/>
    </row>
    <row r="86" spans="1:637" ht="18" x14ac:dyDescent="0.35">
      <c r="A86"/>
      <c r="B86" s="177" t="s">
        <v>271</v>
      </c>
      <c r="C86" s="178"/>
      <c r="D86" s="179"/>
      <c r="E86" s="180"/>
      <c r="F86" s="181"/>
    </row>
    <row r="87" spans="1:637" ht="13.8" x14ac:dyDescent="0.25">
      <c r="A87" s="2" t="s">
        <v>254</v>
      </c>
      <c r="B87" s="169" t="s">
        <v>267</v>
      </c>
    </row>
    <row r="88" spans="1:637" ht="14.4" x14ac:dyDescent="0.3">
      <c r="A88" s="2" t="s">
        <v>255</v>
      </c>
      <c r="B88" s="170" t="s">
        <v>256</v>
      </c>
    </row>
    <row r="89" spans="1:637" ht="13.8" x14ac:dyDescent="0.3">
      <c r="A89" s="2" t="s">
        <v>257</v>
      </c>
      <c r="B89" s="171" t="s">
        <v>258</v>
      </c>
    </row>
    <row r="90" spans="1:637" ht="15.6" x14ac:dyDescent="0.25">
      <c r="B90" s="172" t="s">
        <v>259</v>
      </c>
    </row>
    <row r="91" spans="1:637" ht="13.8" x14ac:dyDescent="0.25">
      <c r="B91" s="173"/>
    </row>
    <row r="92" spans="1:637" ht="15.6" x14ac:dyDescent="0.3">
      <c r="A92"/>
      <c r="B92" s="174" t="s">
        <v>260</v>
      </c>
    </row>
    <row r="93" spans="1:637" ht="15.6" x14ac:dyDescent="0.3">
      <c r="A93"/>
      <c r="B93" s="175" t="s">
        <v>261</v>
      </c>
    </row>
    <row r="94" spans="1:637" ht="13.8" x14ac:dyDescent="0.3">
      <c r="A94" s="2" t="s">
        <v>255</v>
      </c>
      <c r="B94" s="171" t="s">
        <v>262</v>
      </c>
    </row>
    <row r="95" spans="1:637" ht="13.8" x14ac:dyDescent="0.3">
      <c r="A95" s="2" t="s">
        <v>263</v>
      </c>
      <c r="B95" s="171" t="s">
        <v>264</v>
      </c>
    </row>
    <row r="96" spans="1:637" ht="13.8" x14ac:dyDescent="0.3">
      <c r="A96" s="2" t="s">
        <v>265</v>
      </c>
      <c r="B96" s="171" t="s">
        <v>266</v>
      </c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  <row r="101" spans="2:2" x14ac:dyDescent="0.25">
      <c r="B101" s="3"/>
    </row>
    <row r="102" spans="2:2" x14ac:dyDescent="0.25">
      <c r="B102" s="17"/>
    </row>
    <row r="104" spans="2:2" x14ac:dyDescent="0.25">
      <c r="B104" s="17"/>
    </row>
    <row r="105" spans="2:2" x14ac:dyDescent="0.25">
      <c r="B105" s="17"/>
    </row>
    <row r="108" spans="2:2" x14ac:dyDescent="0.25">
      <c r="B108" s="17"/>
    </row>
    <row r="109" spans="2:2" x14ac:dyDescent="0.25">
      <c r="B109" s="17"/>
    </row>
    <row r="110" spans="2:2" x14ac:dyDescent="0.25">
      <c r="B110" s="17"/>
    </row>
    <row r="111" spans="2:2" x14ac:dyDescent="0.25">
      <c r="B111" s="17"/>
    </row>
  </sheetData>
  <mergeCells count="101">
    <mergeCell ref="D1:D4"/>
    <mergeCell ref="G1:G4"/>
    <mergeCell ref="I1:K1"/>
    <mergeCell ref="L1:N1"/>
    <mergeCell ref="I3:K3"/>
    <mergeCell ref="M3:N3"/>
    <mergeCell ref="E4:F4"/>
    <mergeCell ref="E10:F10"/>
    <mergeCell ref="E11:F11"/>
    <mergeCell ref="E12:F12"/>
    <mergeCell ref="E13:F13"/>
    <mergeCell ref="A5:A11"/>
    <mergeCell ref="B5:B10"/>
    <mergeCell ref="F5:F9"/>
    <mergeCell ref="G7:G9"/>
    <mergeCell ref="I7:I9"/>
    <mergeCell ref="A14:A42"/>
    <mergeCell ref="B14:B16"/>
    <mergeCell ref="E14:F14"/>
    <mergeCell ref="E15:F15"/>
    <mergeCell ref="E16:F16"/>
    <mergeCell ref="B17:B33"/>
    <mergeCell ref="D17:D19"/>
    <mergeCell ref="E17:F17"/>
    <mergeCell ref="E18:F18"/>
    <mergeCell ref="E19:F19"/>
    <mergeCell ref="E26:F26"/>
    <mergeCell ref="E27:F27"/>
    <mergeCell ref="E28:F28"/>
    <mergeCell ref="E29:F29"/>
    <mergeCell ref="D20:D22"/>
    <mergeCell ref="E20:F20"/>
    <mergeCell ref="E22:F22"/>
    <mergeCell ref="D23:D25"/>
    <mergeCell ref="E23:F23"/>
    <mergeCell ref="B37:B39"/>
    <mergeCell ref="E37:F37"/>
    <mergeCell ref="E38:F38"/>
    <mergeCell ref="E39:F39"/>
    <mergeCell ref="B40:B42"/>
    <mergeCell ref="E40:F40"/>
    <mergeCell ref="E41:F41"/>
    <mergeCell ref="E42:F42"/>
    <mergeCell ref="E30:F30"/>
    <mergeCell ref="E31:F31"/>
    <mergeCell ref="E32:F32"/>
    <mergeCell ref="E33:F33"/>
    <mergeCell ref="B34:B36"/>
    <mergeCell ref="E34:F34"/>
    <mergeCell ref="E35:F35"/>
    <mergeCell ref="E36:F36"/>
    <mergeCell ref="A43:A45"/>
    <mergeCell ref="B43:B44"/>
    <mergeCell ref="E43:F43"/>
    <mergeCell ref="E44:F44"/>
    <mergeCell ref="E45:F45"/>
    <mergeCell ref="A46:A50"/>
    <mergeCell ref="E46:F46"/>
    <mergeCell ref="B47:B48"/>
    <mergeCell ref="E47:F47"/>
    <mergeCell ref="E48:F48"/>
    <mergeCell ref="E60:F60"/>
    <mergeCell ref="E61:F61"/>
    <mergeCell ref="E62:F62"/>
    <mergeCell ref="B63:B64"/>
    <mergeCell ref="E63:F63"/>
    <mergeCell ref="E64:F64"/>
    <mergeCell ref="E49:F49"/>
    <mergeCell ref="E50:F50"/>
    <mergeCell ref="A51:A73"/>
    <mergeCell ref="B51:B62"/>
    <mergeCell ref="E51:F51"/>
    <mergeCell ref="E54:F54"/>
    <mergeCell ref="E55:F55"/>
    <mergeCell ref="E56:F56"/>
    <mergeCell ref="E57:F57"/>
    <mergeCell ref="E58:F58"/>
    <mergeCell ref="A78:A81"/>
    <mergeCell ref="B78:B79"/>
    <mergeCell ref="E78:F78"/>
    <mergeCell ref="E79:F79"/>
    <mergeCell ref="E81:F81"/>
    <mergeCell ref="H1:H4"/>
    <mergeCell ref="B71:B73"/>
    <mergeCell ref="E71:F71"/>
    <mergeCell ref="E72:F72"/>
    <mergeCell ref="E73:F73"/>
    <mergeCell ref="A74:A77"/>
    <mergeCell ref="E74:F74"/>
    <mergeCell ref="E75:F75"/>
    <mergeCell ref="E76:F76"/>
    <mergeCell ref="E77:F77"/>
    <mergeCell ref="B65:B67"/>
    <mergeCell ref="E65:F65"/>
    <mergeCell ref="E66:F66"/>
    <mergeCell ref="E67:F67"/>
    <mergeCell ref="B68:B70"/>
    <mergeCell ref="E68:F68"/>
    <mergeCell ref="E69:F69"/>
    <mergeCell ref="E70:F70"/>
    <mergeCell ref="E59:F59"/>
  </mergeCells>
  <hyperlinks>
    <hyperlink ref="O3" r:id="rId1" display="https://pharmacareformularysearch.gov.bc.ca/faces/Search.xhtml" xr:uid="{5BDA9763-295A-4637-AF1D-82EDF72B1CF2}"/>
    <hyperlink ref="Q3" r:id="rId2" xr:uid="{27E470CE-F6A9-4E23-B806-BC3ED7E02236}"/>
    <hyperlink ref="P3" r:id="rId3" xr:uid="{61AE0957-C38C-4724-AC1D-C83B3848AB94}"/>
    <hyperlink ref="R3" r:id="rId4" xr:uid="{AA444697-F18D-4BFB-A979-F240602CD981}"/>
    <hyperlink ref="T3" r:id="rId5" display="https://www.ramq.gouv.qc.ca/en/citizens/prescription-drug-insurance/find-out-whether-a-drug-covered" xr:uid="{EDD66B61-6762-47DF-993D-FB79300A18B0}"/>
    <hyperlink ref="S3" r:id="rId6" display="https://www.formulary.health.gov.on.ca/formulary/" xr:uid="{B3E5D8A6-BB1B-43FF-8D29-0ACC05B22E53}"/>
    <hyperlink ref="U3" r:id="rId7" xr:uid="{9AD26ADC-4103-4C91-8696-E961ED91F7AC}"/>
    <hyperlink ref="V3" r:id="rId8" xr:uid="{64A8DC84-C565-4766-AD74-17F896DC50F9}"/>
    <hyperlink ref="W3" r:id="rId9" xr:uid="{66BF3925-7D44-47D6-83CB-1E25A15649A4}"/>
    <hyperlink ref="X3" r:id="rId10" display="https://www.health.gov.nl.ca/health/nlpdp/fmlsearch.asp" xr:uid="{FD4D00AA-0DC0-48B4-A0C5-06736301930C}"/>
    <hyperlink ref="Y3" r:id="rId11" xr:uid="{A82008E5-689A-456E-A79B-FD55737D379C}"/>
    <hyperlink ref="Z3" r:id="rId12" display="https://www.sac-isc.gc.ca/eng/1572888328565/1572888420703" xr:uid="{11E325D6-4486-44E9-93E7-2FD8BD111882}"/>
    <hyperlink ref="AA3" r:id="rId13" xr:uid="{EC05C69C-A354-4632-BB9E-6A8ED028279C}"/>
    <hyperlink ref="B93" r:id="rId14" xr:uid="{6A08C0A4-98F1-4944-95EE-3BDE1566B7E9}"/>
    <hyperlink ref="B90" r:id="rId15" xr:uid="{153BF7F4-AA9B-498E-9611-B6252BB37CA2}"/>
  </hyperlinks>
  <pageMargins left="0.7" right="0.7" top="0.75" bottom="0.75" header="0.3" footer="0.3"/>
  <pageSetup orientation="portrait" r:id="rId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D70263E3D29A4EAE0826E1F9D11409" ma:contentTypeVersion="17" ma:contentTypeDescription="Create a new document." ma:contentTypeScope="" ma:versionID="64a73be1b5bd73c5568aa813713d324d">
  <xsd:schema xmlns:xsd="http://www.w3.org/2001/XMLSchema" xmlns:xs="http://www.w3.org/2001/XMLSchema" xmlns:p="http://schemas.microsoft.com/office/2006/metadata/properties" xmlns:ns2="bdeadc76-1a1d-4e4b-a62b-8c84225a5a43" xmlns:ns3="339a5a53-ee0c-4e30-b7e2-82a49ae60b5c" targetNamespace="http://schemas.microsoft.com/office/2006/metadata/properties" ma:root="true" ma:fieldsID="59e8e6e286a2e1a080a2311ada64b254" ns2:_="" ns3:_="">
    <xsd:import namespace="bdeadc76-1a1d-4e4b-a62b-8c84225a5a43"/>
    <xsd:import namespace="339a5a53-ee0c-4e30-b7e2-82a49ae60b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adc76-1a1d-4e4b-a62b-8c84225a5a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e164b29-4069-4387-b6aa-f01f2a1f4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9a5a53-ee0c-4e30-b7e2-82a49ae60b5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48dd7c9-f2b0-40f9-9825-9aecb09ef0bb}" ma:internalName="TaxCatchAll" ma:showField="CatchAllData" ma:web="339a5a53-ee0c-4e30-b7e2-82a49ae60b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eadc76-1a1d-4e4b-a62b-8c84225a5a43">
      <Terms xmlns="http://schemas.microsoft.com/office/infopath/2007/PartnerControls"/>
    </lcf76f155ced4ddcb4097134ff3c332f>
    <TaxCatchAll xmlns="339a5a53-ee0c-4e30-b7e2-82a49ae60b5c" xsi:nil="true"/>
  </documentManagement>
</p:properties>
</file>

<file path=customXml/itemProps1.xml><?xml version="1.0" encoding="utf-8"?>
<ds:datastoreItem xmlns:ds="http://schemas.openxmlformats.org/officeDocument/2006/customXml" ds:itemID="{6EABA93B-05F8-49DE-9AF1-28082131504A}"/>
</file>

<file path=customXml/itemProps2.xml><?xml version="1.0" encoding="utf-8"?>
<ds:datastoreItem xmlns:ds="http://schemas.openxmlformats.org/officeDocument/2006/customXml" ds:itemID="{3A5B4A1D-B6A6-408D-BF96-274C998ED0FA}"/>
</file>

<file path=customXml/itemProps3.xml><?xml version="1.0" encoding="utf-8"?>
<ds:datastoreItem xmlns:ds="http://schemas.openxmlformats.org/officeDocument/2006/customXml" ds:itemID="{009783BA-FC72-478D-B2C3-A971A6EFE0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Provinces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Naba Khan</cp:lastModifiedBy>
  <cp:lastPrinted>2022-02-16T19:37:57Z</cp:lastPrinted>
  <dcterms:created xsi:type="dcterms:W3CDTF">2022-02-09T22:07:11Z</dcterms:created>
  <dcterms:modified xsi:type="dcterms:W3CDTF">2023-12-04T15:15:51Z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0x010100DFD70263E3D29A4EAE0826E1F9D11409</vt:lpwstr>
  </property>
</Properties>
</file>